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440" windowHeight="4035"/>
  </bookViews>
  <sheets>
    <sheet name="ORÇAMENTO" sheetId="4" r:id="rId1"/>
    <sheet name="CRONOGRAMA" sheetId="5" state="hidden" r:id="rId2"/>
  </sheets>
  <externalReferences>
    <externalReference r:id="rId3"/>
    <externalReference r:id="rId4"/>
    <externalReference r:id="rId5"/>
    <externalReference r:id="rId6"/>
    <externalReference r:id="rId7"/>
    <externalReference r:id="rId8"/>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1">'[1]Relatório-1ª med.'!#REF!</definedName>
    <definedName name="__TT102" localSheetId="0">'[1]Relatório-1ª med.'!#REF!</definedName>
    <definedName name="__TT102">'[1]Relatório-1ª med.'!#REF!</definedName>
    <definedName name="__TT107" localSheetId="1">'[1]Relatório-1ª med.'!#REF!</definedName>
    <definedName name="__TT107" localSheetId="0">'[1]Relatório-1ª med.'!#REF!</definedName>
    <definedName name="__TT107">'[1]Relatório-1ª med.'!#REF!</definedName>
    <definedName name="__TT121" localSheetId="1">'[1]Relatório-1ª med.'!#REF!</definedName>
    <definedName name="__TT121" localSheetId="0">'[1]Relatório-1ª med.'!#REF!</definedName>
    <definedName name="__TT121">'[1]Relatório-1ª med.'!#REF!</definedName>
    <definedName name="__TT123" localSheetId="1">'[1]Relatório-1ª med.'!#REF!</definedName>
    <definedName name="__TT123" localSheetId="0">'[1]Relatório-1ª med.'!#REF!</definedName>
    <definedName name="__TT123">'[1]Relatório-1ª med.'!#REF!</definedName>
    <definedName name="__TT19" localSheetId="1">'[1]Relatório-1ª med.'!#REF!</definedName>
    <definedName name="__TT19" localSheetId="0">'[1]Relatório-1ª med.'!#REF!</definedName>
    <definedName name="__TT19">'[1]Relatório-1ª med.'!#REF!</definedName>
    <definedName name="__TT20" localSheetId="1">'[1]Relatório-1ª med.'!#REF!</definedName>
    <definedName name="__TT20" localSheetId="0">'[1]Relatório-1ª med.'!#REF!</definedName>
    <definedName name="__TT20">'[1]Relatório-1ª med.'!#REF!</definedName>
    <definedName name="__TT21" localSheetId="1">'[1]Relatório-1ª med.'!#REF!</definedName>
    <definedName name="__TT21" localSheetId="0">'[1]Relatório-1ª med.'!#REF!</definedName>
    <definedName name="__TT21">'[1]Relatório-1ª med.'!#REF!</definedName>
    <definedName name="__TT22" localSheetId="1">'[1]Relatório-1ª med.'!#REF!</definedName>
    <definedName name="__TT22" localSheetId="0">'[1]Relatório-1ª med.'!#REF!</definedName>
    <definedName name="__TT22">'[1]Relatório-1ª med.'!#REF!</definedName>
    <definedName name="__TT26" localSheetId="1">'[1]Relatório-1ª med.'!#REF!</definedName>
    <definedName name="__TT26" localSheetId="0">'[1]Relatório-1ª med.'!#REF!</definedName>
    <definedName name="__TT26">'[1]Relatório-1ª med.'!#REF!</definedName>
    <definedName name="__TT27" localSheetId="1">'[1]Relatório-1ª med.'!#REF!</definedName>
    <definedName name="__TT27" localSheetId="0">'[1]Relatório-1ª med.'!#REF!</definedName>
    <definedName name="__TT27">'[1]Relatório-1ª med.'!#REF!</definedName>
    <definedName name="__TT28" localSheetId="1">'[1]Relatório-1ª med.'!#REF!</definedName>
    <definedName name="__TT28" localSheetId="0">'[1]Relatório-1ª med.'!#REF!</definedName>
    <definedName name="__TT28">'[1]Relatório-1ª med.'!#REF!</definedName>
    <definedName name="__TT30" localSheetId="1">'[1]Relatório-1ª med.'!#REF!</definedName>
    <definedName name="__TT30" localSheetId="0">'[1]Relatório-1ª med.'!#REF!</definedName>
    <definedName name="__TT30">'[1]Relatório-1ª med.'!#REF!</definedName>
    <definedName name="__TT31" localSheetId="1">'[1]Relatório-1ª med.'!#REF!</definedName>
    <definedName name="__TT31" localSheetId="0">'[1]Relatório-1ª med.'!#REF!</definedName>
    <definedName name="__TT31">'[1]Relatório-1ª med.'!#REF!</definedName>
    <definedName name="__TT32" localSheetId="1">'[1]Relatório-1ª med.'!#REF!</definedName>
    <definedName name="__TT32" localSheetId="0">'[1]Relatório-1ª med.'!#REF!</definedName>
    <definedName name="__TT32">'[1]Relatório-1ª med.'!#REF!</definedName>
    <definedName name="__TT33" localSheetId="1">'[1]Relatório-1ª med.'!#REF!</definedName>
    <definedName name="__TT33" localSheetId="0">'[1]Relatório-1ª med.'!#REF!</definedName>
    <definedName name="__TT33">'[1]Relatório-1ª med.'!#REF!</definedName>
    <definedName name="__TT34" localSheetId="1">'[1]Relatório-1ª med.'!#REF!</definedName>
    <definedName name="__TT34" localSheetId="0">'[1]Relatório-1ª med.'!#REF!</definedName>
    <definedName name="__TT34">'[1]Relatório-1ª med.'!#REF!</definedName>
    <definedName name="__TT36" localSheetId="1">'[1]Relatório-1ª med.'!#REF!</definedName>
    <definedName name="__TT36" localSheetId="0">'[1]Relatório-1ª med.'!#REF!</definedName>
    <definedName name="__TT36">'[1]Relatório-1ª med.'!#REF!</definedName>
    <definedName name="__TT37" localSheetId="1">'[1]Relatório-1ª med.'!#REF!</definedName>
    <definedName name="__TT37" localSheetId="0">'[1]Relatório-1ª med.'!#REF!</definedName>
    <definedName name="__TT37">'[1]Relatório-1ª med.'!#REF!</definedName>
    <definedName name="__TT38" localSheetId="1">'[1]Relatório-1ª med.'!#REF!</definedName>
    <definedName name="__TT38" localSheetId="0">'[1]Relatório-1ª med.'!#REF!</definedName>
    <definedName name="__TT38">'[1]Relatório-1ª med.'!#REF!</definedName>
    <definedName name="__TT39" localSheetId="1">'[1]Relatório-1ª med.'!#REF!</definedName>
    <definedName name="__TT39" localSheetId="0">'[1]Relatório-1ª med.'!#REF!</definedName>
    <definedName name="__TT39">'[1]Relatório-1ª med.'!#REF!</definedName>
    <definedName name="__TT40" localSheetId="1">'[1]Relatório-1ª med.'!#REF!</definedName>
    <definedName name="__TT40" localSheetId="0">'[1]Relatório-1ª med.'!#REF!</definedName>
    <definedName name="__TT40">'[1]Relatório-1ª med.'!#REF!</definedName>
    <definedName name="__TT5" localSheetId="1">'[1]Relatório-1ª med.'!#REF!</definedName>
    <definedName name="__TT5" localSheetId="0">'[1]Relatório-1ª med.'!#REF!</definedName>
    <definedName name="__TT5">'[1]Relatório-1ª med.'!#REF!</definedName>
    <definedName name="__TT52" localSheetId="1">'[1]Relatório-1ª med.'!#REF!</definedName>
    <definedName name="__TT52" localSheetId="0">'[1]Relatório-1ª med.'!#REF!</definedName>
    <definedName name="__TT52">'[1]Relatório-1ª med.'!#REF!</definedName>
    <definedName name="__TT53" localSheetId="1">'[1]Relatório-1ª med.'!#REF!</definedName>
    <definedName name="__TT53" localSheetId="0">'[1]Relatório-1ª med.'!#REF!</definedName>
    <definedName name="__TT53">'[1]Relatório-1ª med.'!#REF!</definedName>
    <definedName name="__TT54" localSheetId="1">'[1]Relatório-1ª med.'!#REF!</definedName>
    <definedName name="__TT54" localSheetId="0">'[1]Relatório-1ª med.'!#REF!</definedName>
    <definedName name="__TT54">'[1]Relatório-1ª med.'!#REF!</definedName>
    <definedName name="__TT55" localSheetId="1">'[1]Relatório-1ª med.'!#REF!</definedName>
    <definedName name="__TT55" localSheetId="0">'[1]Relatório-1ª med.'!#REF!</definedName>
    <definedName name="__TT55">'[1]Relatório-1ª med.'!#REF!</definedName>
    <definedName name="__TT6" localSheetId="1">'[1]Relatório-1ª med.'!#REF!</definedName>
    <definedName name="__TT6" localSheetId="0">'[1]Relatório-1ª med.'!#REF!</definedName>
    <definedName name="__TT6">'[1]Relatório-1ª med.'!#REF!</definedName>
    <definedName name="__TT60" localSheetId="1">'[1]Relatório-1ª med.'!#REF!</definedName>
    <definedName name="__TT60" localSheetId="0">'[1]Relatório-1ª med.'!#REF!</definedName>
    <definedName name="__TT60">'[1]Relatório-1ª med.'!#REF!</definedName>
    <definedName name="__TT61" localSheetId="1">'[1]Relatório-1ª med.'!#REF!</definedName>
    <definedName name="__TT61" localSheetId="0">'[1]Relatório-1ª med.'!#REF!</definedName>
    <definedName name="__TT61">'[1]Relatório-1ª med.'!#REF!</definedName>
    <definedName name="__TT69" localSheetId="1">'[1]Relatório-1ª med.'!#REF!</definedName>
    <definedName name="__TT69" localSheetId="0">'[1]Relatório-1ª med.'!#REF!</definedName>
    <definedName name="__TT69">'[1]Relatório-1ª med.'!#REF!</definedName>
    <definedName name="__TT7" localSheetId="1">'[1]Relatório-1ª med.'!#REF!</definedName>
    <definedName name="__TT7" localSheetId="0">'[1]Relatório-1ª med.'!#REF!</definedName>
    <definedName name="__TT7">'[1]Relatório-1ª med.'!#REF!</definedName>
    <definedName name="__TT70" localSheetId="1">'[1]Relatório-1ª med.'!#REF!</definedName>
    <definedName name="__TT70" localSheetId="0">'[1]Relatório-1ª med.'!#REF!</definedName>
    <definedName name="__TT70">'[1]Relatório-1ª med.'!#REF!</definedName>
    <definedName name="__TT71" localSheetId="1">'[1]Relatório-1ª med.'!#REF!</definedName>
    <definedName name="__TT71" localSheetId="0">'[1]Relatório-1ª med.'!#REF!</definedName>
    <definedName name="__TT71">'[1]Relatório-1ª med.'!#REF!</definedName>
    <definedName name="__TT74" localSheetId="1">'[1]Relatório-1ª med.'!#REF!</definedName>
    <definedName name="__TT74" localSheetId="0">'[1]Relatório-1ª med.'!#REF!</definedName>
    <definedName name="__TT74">'[1]Relatório-1ª med.'!#REF!</definedName>
    <definedName name="__TT75" localSheetId="1">'[1]Relatório-1ª med.'!#REF!</definedName>
    <definedName name="__TT75" localSheetId="0">'[1]Relatório-1ª med.'!#REF!</definedName>
    <definedName name="__TT75">'[1]Relatório-1ª med.'!#REF!</definedName>
    <definedName name="__TT76" localSheetId="1">'[1]Relatório-1ª med.'!#REF!</definedName>
    <definedName name="__TT76" localSheetId="0">'[1]Relatório-1ª med.'!#REF!</definedName>
    <definedName name="__TT76">'[1]Relatório-1ª med.'!#REF!</definedName>
    <definedName name="__TT77" localSheetId="1">'[1]Relatório-1ª med.'!#REF!</definedName>
    <definedName name="__TT77" localSheetId="0">'[1]Relatório-1ª med.'!#REF!</definedName>
    <definedName name="__TT77">'[1]Relatório-1ª med.'!#REF!</definedName>
    <definedName name="__TT78" localSheetId="1">'[1]Relatório-1ª med.'!#REF!</definedName>
    <definedName name="__TT78" localSheetId="0">'[1]Relatório-1ª med.'!#REF!</definedName>
    <definedName name="__TT78">'[1]Relatório-1ª med.'!#REF!</definedName>
    <definedName name="__TT79" localSheetId="1">'[1]Relatório-1ª med.'!#REF!</definedName>
    <definedName name="__TT79" localSheetId="0">'[1]Relatório-1ª med.'!#REF!</definedName>
    <definedName name="__TT79">'[1]Relatório-1ª med.'!#REF!</definedName>
    <definedName name="__TT94" localSheetId="1">'[1]Relatório-1ª med.'!#REF!</definedName>
    <definedName name="__TT94" localSheetId="0">'[1]Relatório-1ª med.'!#REF!</definedName>
    <definedName name="__TT94">'[1]Relatório-1ª med.'!#REF!</definedName>
    <definedName name="__TT95" localSheetId="1">'[1]Relatório-1ª med.'!#REF!</definedName>
    <definedName name="__TT95" localSheetId="0">'[1]Relatório-1ª med.'!#REF!</definedName>
    <definedName name="__TT95">'[1]Relatório-1ª med.'!#REF!</definedName>
    <definedName name="__TT97" localSheetId="1">'[1]Relatório-1ª med.'!#REF!</definedName>
    <definedName name="__TT97" localSheetId="0">'[1]Relatório-1ª med.'!#REF!</definedName>
    <definedName name="__TT97">'[1]Relatório-1ª med.'!#REF!</definedName>
    <definedName name="__UNI11100" localSheetId="1">#REF!</definedName>
    <definedName name="__UNI11100" localSheetId="0">#REF!</definedName>
    <definedName name="__UNI11100">#REF!</definedName>
    <definedName name="__UNI11110" localSheetId="1">#REF!</definedName>
    <definedName name="__UNI11110" localSheetId="0">#REF!</definedName>
    <definedName name="__UNI11110">#REF!</definedName>
    <definedName name="__UNI11115" localSheetId="1">#REF!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xlnm._FilterDatabase" localSheetId="1" hidden="1">CRONOGRAMA!$A$11:$AC$64</definedName>
    <definedName name="_xlnm._FilterDatabase" localSheetId="0" hidden="1">ORÇAMENTO!$A$8:$F$3276</definedName>
    <definedName name="_GLB2" localSheetId="1">#REF!</definedName>
    <definedName name="_GLB2" localSheetId="0">#REF!</definedName>
    <definedName name="_GLB2">#REF!</definedName>
    <definedName name="_i3" localSheetId="1">#REF!</definedName>
    <definedName name="_i3" localSheetId="0">#REF!</definedName>
    <definedName name="_i3">#REF!</definedName>
    <definedName name="_MAO010201" localSheetId="1">#REF!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1">#REF!</definedName>
    <definedName name="_svi2" localSheetId="0">#REF!</definedName>
    <definedName name="_svi2">#REF!</definedName>
    <definedName name="_TT102" localSheetId="1">'[1]Relatório-1ª med.'!#REF!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1">#REF!</definedName>
    <definedName name="_UNI11100" localSheetId="0">#REF!</definedName>
    <definedName name="_UNI11100">#REF!</definedName>
    <definedName name="_UNI11110" localSheetId="1">#REF!</definedName>
    <definedName name="_UNI11110" localSheetId="0">#REF!</definedName>
    <definedName name="_UNI11110">#REF!</definedName>
    <definedName name="_UNI11115" localSheetId="1">#REF!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LTA" localSheetId="0">'[3]PRO-08'!#REF!</definedName>
    <definedName name="ALTA">'[3]PRO-08'!#REF!</definedName>
    <definedName name="amarela" localSheetId="1">#REF!</definedName>
    <definedName name="amarela" localSheetId="0">#REF!</definedName>
    <definedName name="amarela">#REF!</definedName>
    <definedName name="ANTIGA" localSheetId="1">#REF!</definedName>
    <definedName name="ANTIGA" localSheetId="0">#REF!</definedName>
    <definedName name="ANTIGA">#REF!</definedName>
    <definedName name="area_base">[2]Base!$U$40</definedName>
    <definedName name="_xlnm.Print_Area" localSheetId="1">CRONOGRAMA!$A$1:$AC$91</definedName>
    <definedName name="_xlnm.Print_Area" localSheetId="0">ORÇAMENTO!$A$1:$F$3276</definedName>
    <definedName name="_xlnm.Print_Area">#REF!</definedName>
    <definedName name="Área_impressão_IM" localSheetId="1">#REF!</definedName>
    <definedName name="Área_impressão_IM" localSheetId="0">#REF!</definedName>
    <definedName name="Área_impressão_IM">#REF!</definedName>
    <definedName name="aux" localSheetId="1">#REF!</definedName>
    <definedName name="aux" localSheetId="0">#REF!</definedName>
    <definedName name="aux">#REF!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ensidade_cap" localSheetId="0">#REF!</definedName>
    <definedName name="densidade_cap">#REF!</definedName>
    <definedName name="DES" localSheetId="0">#REF!</definedName>
    <definedName name="DES">#REF!</definedName>
    <definedName name="DGA" localSheetId="0">'[3]PRO-08'!#REF!</definedName>
    <definedName name="DGA">'[3]PRO-08'!#REF!</definedName>
    <definedName name="DJ" localSheetId="1">#REF!</definedName>
    <definedName name="DJ" localSheetId="0">#REF!</definedName>
    <definedName name="DJ">#REF!</definedName>
    <definedName name="DMT_0_50" localSheetId="1">#REF!</definedName>
    <definedName name="DMT_0_50" localSheetId="0">#REF!</definedName>
    <definedName name="DMT_0_50">#REF!</definedName>
    <definedName name="DMT_1000" localSheetId="1">#REF!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rena" localSheetId="0">#REF!</definedName>
    <definedName name="drena">#REF!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st" localSheetId="0">#REF!</definedName>
    <definedName name="est">#REF!</definedName>
    <definedName name="EXA" localSheetId="0">'[3]PRO-08'!#REF!</definedName>
    <definedName name="EXA">'[3]PRO-08'!#REF!</definedName>
    <definedName name="Excel_BuiltIn_Print_Area_1_1" localSheetId="1">#REF!</definedName>
    <definedName name="Excel_BuiltIn_Print_Area_1_1" localSheetId="0">#REF!</definedName>
    <definedName name="Excel_BuiltIn_Print_Area_1_1">#REF!</definedName>
    <definedName name="Extenso">#N/A</definedName>
    <definedName name="fc1a" localSheetId="1">'[3]PRO-08'!#REF!</definedName>
    <definedName name="fc1a" localSheetId="0">'[3]PRO-08'!#REF!</definedName>
    <definedName name="fc1a">'[3]PRO-08'!#REF!</definedName>
    <definedName name="FC2A" localSheetId="1">'[3]PRO-08'!#REF!</definedName>
    <definedName name="FC2A" localSheetId="0">'[3]PRO-08'!#REF!</definedName>
    <definedName name="FC2A">'[3]PRO-08'!#REF!</definedName>
    <definedName name="FC3A" localSheetId="0">'[3]PRO-08'!#REF!</definedName>
    <definedName name="FC3A">'[3]PRO-08'!#REF!</definedName>
    <definedName name="ffs" localSheetId="1">#REF!</definedName>
    <definedName name="ffs" localSheetId="0">#REF!</definedName>
    <definedName name="ffs">#REF!</definedName>
    <definedName name="FINAL" localSheetId="1">#REF!</definedName>
    <definedName name="FINAL" localSheetId="0">#REF!</definedName>
    <definedName name="FINAL">#REF!</definedName>
    <definedName name="gg" localSheetId="0">#REF!</definedName>
    <definedName name="gg">#REF!</definedName>
    <definedName name="grt" localSheetId="0">#REF!</definedName>
    <definedName name="grt">#REF!</definedName>
    <definedName name="hi" localSheetId="0">#REF!</definedName>
    <definedName name="hi">#REF!</definedName>
    <definedName name="IM" localSheetId="0">#REF!</definedName>
    <definedName name="IM">#REF!</definedName>
    <definedName name="inf">'[4]Orçamento Global'!$D$38</definedName>
    <definedName name="insumos" localSheetId="1">#REF!</definedName>
    <definedName name="insumos" localSheetId="0">#REF!</definedName>
    <definedName name="insumos">#REF!</definedName>
    <definedName name="ITEM" localSheetId="1">#REF!</definedName>
    <definedName name="ITEM" localSheetId="0">#REF!</definedName>
    <definedName name="ITEM">#REF!</definedName>
    <definedName name="item1">[5]Plan1!$J$13</definedName>
    <definedName name="item3">[5]Plan1!$J$30</definedName>
    <definedName name="item4">[5]Plan1!$J$39</definedName>
    <definedName name="koae" localSheetId="1">#REF!</definedName>
    <definedName name="koae" localSheetId="0">#REF!</definedName>
    <definedName name="koae">#REF!</definedName>
    <definedName name="kpavi" localSheetId="1">#REF!</definedName>
    <definedName name="kpavi" localSheetId="0">#REF!</definedName>
    <definedName name="kpavi">#REF!</definedName>
    <definedName name="kterra" localSheetId="1">#REF!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O" localSheetId="0">#REF!</definedName>
    <definedName name="MO">#REF!</definedName>
    <definedName name="mo_base">[2]Base!$U$39</definedName>
    <definedName name="mo_sub_base">'[2]Sub-base'!$U$36</definedName>
    <definedName name="módulo1.Extenso">#N/A</definedName>
    <definedName name="MOE" localSheetId="1">#REF!</definedName>
    <definedName name="MOE" localSheetId="0">#REF!</definedName>
    <definedName name="MOE">#REF!</definedName>
    <definedName name="MOH" localSheetId="1">#REF!</definedName>
    <definedName name="MOH" localSheetId="0">#REF!</definedName>
    <definedName name="MOH">#REF!</definedName>
    <definedName name="NTEI" localSheetId="1">'[3]PRO-08'!#REF!</definedName>
    <definedName name="NTEI" localSheetId="0">'[3]PRO-08'!#REF!</definedName>
    <definedName name="NTEI">'[3]PRO-08'!#REF!</definedName>
    <definedName name="num_linhas" localSheetId="1">#REF!</definedName>
    <definedName name="num_linhas" localSheetId="0">#REF!</definedName>
    <definedName name="num_linhas">#REF!</definedName>
    <definedName name="oac" localSheetId="1">#REF!</definedName>
    <definedName name="oac" localSheetId="0">#REF!</definedName>
    <definedName name="oac">#REF!</definedName>
    <definedName name="oae" localSheetId="1">#REF!</definedName>
    <definedName name="oae" localSheetId="0">#REF!</definedName>
    <definedName name="oae">#REF!</definedName>
    <definedName name="ocom" localSheetId="0">#REF!</definedName>
    <definedName name="ocom">#REF!</definedName>
    <definedName name="OPA" localSheetId="0">'[3]PRO-08'!#REF!</definedName>
    <definedName name="OPA">'[3]PRO-08'!#REF!</definedName>
    <definedName name="pavi" localSheetId="1">#REF!</definedName>
    <definedName name="pavi" localSheetId="0">#REF!</definedName>
    <definedName name="pavi">#REF!</definedName>
    <definedName name="pesquisa" localSheetId="1">#REF!</definedName>
    <definedName name="pesquisa" localSheetId="0">#REF!</definedName>
    <definedName name="pesquisa">#REF!</definedName>
    <definedName name="PL" localSheetId="1">#REF!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pt_pistas_e_patios" localSheetId="0">#REF!</definedName>
    <definedName name="ppt_pistas_e_patios">#REF!</definedName>
    <definedName name="QQ_2">#N/A</definedName>
    <definedName name="QUANT_acumu" localSheetId="1">#REF!</definedName>
    <definedName name="QUANT_acumu" localSheetId="0">#REF!</definedName>
    <definedName name="QUANT_acumu">#REF!</definedName>
    <definedName name="RBV">[6]Teor!$C$3:$C$7</definedName>
    <definedName name="rea" localSheetId="1">#REF!</definedName>
    <definedName name="rea" localSheetId="0">#REF!</definedName>
    <definedName name="rea">#REF!</definedName>
    <definedName name="REG" localSheetId="1">#REF!</definedName>
    <definedName name="REG" localSheetId="0">#REF!</definedName>
    <definedName name="REG">#REF!</definedName>
    <definedName name="REGULA">[2]Regula!$M$36</definedName>
    <definedName name="resumo" localSheetId="1">#REF!</definedName>
    <definedName name="resumo" localSheetId="0">#REF!</definedName>
    <definedName name="resumo">#REF!</definedName>
    <definedName name="RMA" localSheetId="1">'[3]PRO-08'!#REF!</definedName>
    <definedName name="RMA" localSheetId="0">'[3]PRO-08'!#REF!</definedName>
    <definedName name="RMA">'[3]PRO-08'!#REF!</definedName>
    <definedName name="RS" localSheetId="1">#REF!</definedName>
    <definedName name="RS" localSheetId="0">#REF!</definedName>
    <definedName name="RS">#REF!</definedName>
    <definedName name="s" localSheetId="1">#REF!</definedName>
    <definedName name="s" localSheetId="0">#REF!</definedName>
    <definedName name="s">#REF!</definedName>
    <definedName name="sbg" localSheetId="0">#REF!</definedName>
    <definedName name="sbg">#REF!</definedName>
    <definedName name="SBTC" localSheetId="0">#REF!</definedName>
    <definedName name="SBTC">#REF!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[6]Teor!$A$3:$A$7</definedName>
    <definedName name="terra" localSheetId="1">#REF!</definedName>
    <definedName name="terra" localSheetId="0">#REF!</definedName>
    <definedName name="terra">#REF!</definedName>
    <definedName name="Terraplenagem">#N/A</definedName>
    <definedName name="TESTE" localSheetId="1">#REF!</definedName>
    <definedName name="TESTE" localSheetId="0">#REF!</definedName>
    <definedName name="TESTE">#REF!</definedName>
    <definedName name="_xlnm.Print_Titles" localSheetId="1">CRONOGRAMA!$1:$12</definedName>
    <definedName name="_xlnm.Print_Titles" localSheetId="0">ORÇAMENTO!$1:$9</definedName>
    <definedName name="TOTA" localSheetId="1">#REF!</definedName>
    <definedName name="TOTA" localSheetId="0">#REF!</definedName>
    <definedName name="TOTA">#REF!</definedName>
    <definedName name="total" localSheetId="1">#REF!</definedName>
    <definedName name="total" localSheetId="0">#REF!</definedName>
    <definedName name="total">#REF!</definedName>
    <definedName name="TOTB" localSheetId="1">#REF!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Vazios">[6]Teor!$B$3:$B$7</definedName>
    <definedName name="verde" localSheetId="1">#REF!</definedName>
    <definedName name="verde" localSheetId="0">#REF!</definedName>
    <definedName name="verde">#REF!</definedName>
    <definedName name="verdepav" localSheetId="1">#REF!</definedName>
    <definedName name="verdepav" localSheetId="0">#REF!</definedName>
    <definedName name="verdepav">#REF!</definedName>
    <definedName name="WEWRWR">#N/A</definedName>
    <definedName name="x" localSheetId="1">[6]Equipamentos!#REF!</definedName>
    <definedName name="x" localSheetId="0">[6]Equipamentos!#REF!</definedName>
    <definedName name="x">[6]Equipamentos!#REF!</definedName>
    <definedName name="XXX">#N/A</definedName>
  </definedNames>
  <calcPr calcId="125725" fullPrecision="0"/>
</workbook>
</file>

<file path=xl/calcChain.xml><?xml version="1.0" encoding="utf-8"?>
<calcChain xmlns="http://schemas.openxmlformats.org/spreadsheetml/2006/main">
  <c r="F2905" i="4"/>
  <c r="D3038" l="1"/>
  <c r="D116"/>
  <c r="D44"/>
  <c r="D3046" l="1"/>
  <c r="D50"/>
  <c r="F220" l="1"/>
  <c r="AD57" i="5" l="1"/>
  <c r="AD54" l="1"/>
  <c r="AD51" l="1"/>
  <c r="AD48" l="1"/>
  <c r="AD45" l="1"/>
  <c r="AD42" l="1"/>
  <c r="AD39" l="1"/>
  <c r="AD36" l="1"/>
  <c r="AD33" l="1"/>
  <c r="AD30" l="1"/>
  <c r="AD27" l="1"/>
  <c r="AD24" l="1"/>
  <c r="AD21" l="1"/>
  <c r="AD18" l="1"/>
  <c r="D3275" i="4" l="1"/>
  <c r="F3275" s="1"/>
  <c r="D3274" l="1"/>
  <c r="F3274" s="1"/>
  <c r="F3273"/>
  <c r="F3272" l="1"/>
  <c r="F3268"/>
  <c r="H3272" l="1"/>
  <c r="F3267"/>
  <c r="F3266"/>
  <c r="F3265"/>
  <c r="F3264"/>
  <c r="F3263"/>
  <c r="F3262"/>
  <c r="F3261"/>
  <c r="F3260"/>
  <c r="F3259"/>
  <c r="F3258"/>
  <c r="F3257"/>
  <c r="F3256"/>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255" l="1"/>
  <c r="H3255" s="1"/>
  <c r="F3147"/>
  <c r="H3147" s="1"/>
  <c r="F3145"/>
  <c r="F3142"/>
  <c r="F3141"/>
  <c r="F3139" l="1"/>
  <c r="H3139" s="1"/>
  <c r="H3137" s="1"/>
  <c r="F3135"/>
  <c r="F3134"/>
  <c r="F3133"/>
  <c r="F3132"/>
  <c r="F3131"/>
  <c r="F3130"/>
  <c r="F3129"/>
  <c r="F3128"/>
  <c r="F3127"/>
  <c r="F3126"/>
  <c r="F3125"/>
  <c r="F3124"/>
  <c r="F3123"/>
  <c r="F3122"/>
  <c r="F3121"/>
  <c r="F3120"/>
  <c r="F3119"/>
  <c r="F3118"/>
  <c r="F3117"/>
  <c r="F3116"/>
  <c r="F3115"/>
  <c r="F3114"/>
  <c r="F3113"/>
  <c r="F3112"/>
  <c r="F3111"/>
  <c r="F3137" l="1"/>
  <c r="I3137" s="1"/>
  <c r="F3110"/>
  <c r="F3109" s="1"/>
  <c r="H3109" s="1"/>
  <c r="F3107"/>
  <c r="F3106"/>
  <c r="F3105"/>
  <c r="F3104"/>
  <c r="F3103"/>
  <c r="F3102"/>
  <c r="F3101"/>
  <c r="F3100"/>
  <c r="F3099"/>
  <c r="F3098"/>
  <c r="F3097"/>
  <c r="F3096"/>
  <c r="F3095"/>
  <c r="F3094"/>
  <c r="F3093"/>
  <c r="F3092"/>
  <c r="F3091"/>
  <c r="F3090"/>
  <c r="F3089"/>
  <c r="F3088"/>
  <c r="F3087"/>
  <c r="F3086"/>
  <c r="F3085"/>
  <c r="F3084"/>
  <c r="F3083"/>
  <c r="F3082"/>
  <c r="F3081"/>
  <c r="F3080"/>
  <c r="F3079"/>
  <c r="F3076"/>
  <c r="F3075"/>
  <c r="F3074"/>
  <c r="F3073"/>
  <c r="F3068"/>
  <c r="F3067"/>
  <c r="F3064"/>
  <c r="F3063"/>
  <c r="F3062"/>
  <c r="F3061"/>
  <c r="F3060"/>
  <c r="F3057"/>
  <c r="F3054"/>
  <c r="F3053"/>
  <c r="F3052"/>
  <c r="F3051"/>
  <c r="F3050"/>
  <c r="F3049"/>
  <c r="F3046"/>
  <c r="F3045"/>
  <c r="F3044"/>
  <c r="F3043"/>
  <c r="F3042"/>
  <c r="F3041"/>
  <c r="F3040"/>
  <c r="F3039"/>
  <c r="F3038"/>
  <c r="F3037"/>
  <c r="F3036"/>
  <c r="F3071" l="1"/>
  <c r="H3071" s="1"/>
  <c r="F3069"/>
  <c r="F3034"/>
  <c r="H3034" l="1"/>
  <c r="H3032" s="1"/>
  <c r="F3032"/>
  <c r="F3030" s="1"/>
  <c r="F3029"/>
  <c r="F3028"/>
  <c r="F3027"/>
  <c r="F3023"/>
  <c r="F3022"/>
  <c r="F3021"/>
  <c r="F3020"/>
  <c r="F3017"/>
  <c r="F3016"/>
  <c r="F3015"/>
  <c r="F3026" l="1"/>
  <c r="H3026" s="1"/>
  <c r="I3032"/>
  <c r="F3024"/>
  <c r="F3019" s="1"/>
  <c r="H3019" s="1"/>
  <c r="F3014"/>
  <c r="H3014" s="1"/>
  <c r="F3012"/>
  <c r="F3011"/>
  <c r="F3010"/>
  <c r="F3007"/>
  <c r="F3006"/>
  <c r="F3005"/>
  <c r="F3004"/>
  <c r="F3003"/>
  <c r="F3002"/>
  <c r="F3001"/>
  <c r="F3000"/>
  <c r="F2999"/>
  <c r="F2996"/>
  <c r="F2995"/>
  <c r="F2994"/>
  <c r="F2991"/>
  <c r="F2990"/>
  <c r="F2989"/>
  <c r="F2988"/>
  <c r="F2987"/>
  <c r="F2986"/>
  <c r="F2985"/>
  <c r="F2984"/>
  <c r="F2983"/>
  <c r="F2982"/>
  <c r="F2981"/>
  <c r="F2980"/>
  <c r="F2979"/>
  <c r="F2978"/>
  <c r="F2977"/>
  <c r="F2976"/>
  <c r="F2975"/>
  <c r="F2974"/>
  <c r="F2971"/>
  <c r="F2970"/>
  <c r="F2969"/>
  <c r="F2968"/>
  <c r="F2965"/>
  <c r="F2964"/>
  <c r="F2963"/>
  <c r="F2962"/>
  <c r="F2961"/>
  <c r="F2960"/>
  <c r="F2959"/>
  <c r="F2958"/>
  <c r="F2957"/>
  <c r="F2956"/>
  <c r="F2955"/>
  <c r="F2954"/>
  <c r="F2953"/>
  <c r="F2952"/>
  <c r="F2951"/>
  <c r="F2950"/>
  <c r="F2949"/>
  <c r="F2948"/>
  <c r="F2947"/>
  <c r="F2944"/>
  <c r="F2943"/>
  <c r="F2942"/>
  <c r="F2941"/>
  <c r="F2940"/>
  <c r="F2939"/>
  <c r="F2967" l="1"/>
  <c r="H2967" s="1"/>
  <c r="F2973"/>
  <c r="H2973" s="1"/>
  <c r="F2993"/>
  <c r="H2993" s="1"/>
  <c r="F3009"/>
  <c r="H3009" s="1"/>
  <c r="F2938"/>
  <c r="H2938" s="1"/>
  <c r="F2946"/>
  <c r="H2946" s="1"/>
  <c r="F2998"/>
  <c r="H2998" s="1"/>
  <c r="F2934"/>
  <c r="F2936" l="1"/>
  <c r="F2931"/>
  <c r="F2928"/>
  <c r="F2925"/>
  <c r="F2922"/>
  <c r="F2919"/>
  <c r="F2916"/>
  <c r="F2913"/>
  <c r="F2910"/>
  <c r="F2907"/>
  <c r="F2906"/>
  <c r="F2902"/>
  <c r="F2899"/>
  <c r="F2896"/>
  <c r="F2893"/>
  <c r="F2892"/>
  <c r="F2889"/>
  <c r="F2886"/>
  <c r="F2883"/>
  <c r="F2880"/>
  <c r="F2879"/>
  <c r="F2876"/>
  <c r="F2873"/>
  <c r="F2872"/>
  <c r="F2869"/>
  <c r="F2868"/>
  <c r="F2867"/>
  <c r="F2866"/>
  <c r="F2865"/>
  <c r="F2864"/>
  <c r="F2863"/>
  <c r="F2859"/>
  <c r="F2861" l="1"/>
  <c r="H2861" s="1"/>
  <c r="F2858"/>
  <c r="F2856" s="1"/>
  <c r="H2856" s="1"/>
  <c r="F2854"/>
  <c r="F2851" l="1"/>
  <c r="F2848"/>
  <c r="F2847"/>
  <c r="F2846"/>
  <c r="F2845"/>
  <c r="F2842"/>
  <c r="F2841"/>
  <c r="F2840"/>
  <c r="F2839"/>
  <c r="F2836"/>
  <c r="F2835"/>
  <c r="F2834"/>
  <c r="F2833"/>
  <c r="F2831" l="1"/>
  <c r="H2831" s="1"/>
  <c r="F2829"/>
  <c r="F2826"/>
  <c r="F2823"/>
  <c r="F2822"/>
  <c r="F2821"/>
  <c r="F2820"/>
  <c r="F2819"/>
  <c r="F2818"/>
  <c r="F2817"/>
  <c r="F2816"/>
  <c r="F2815"/>
  <c r="F2814"/>
  <c r="F2813"/>
  <c r="F2812"/>
  <c r="F2811"/>
  <c r="F2810"/>
  <c r="F2809"/>
  <c r="F2808"/>
  <c r="F2807"/>
  <c r="F2806"/>
  <c r="F2805"/>
  <c r="F2804"/>
  <c r="F2801"/>
  <c r="F2800"/>
  <c r="F2799"/>
  <c r="F2798"/>
  <c r="F2797"/>
  <c r="F2796"/>
  <c r="F2795"/>
  <c r="F2794"/>
  <c r="F2793"/>
  <c r="F2792"/>
  <c r="F2789"/>
  <c r="F2788"/>
  <c r="F2787"/>
  <c r="F2786"/>
  <c r="F2785"/>
  <c r="F2784"/>
  <c r="F2782" l="1"/>
  <c r="H2782" s="1"/>
  <c r="F2780"/>
  <c r="F2779" l="1"/>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l="1"/>
  <c r="H2492" s="1"/>
  <c r="H2490" l="1"/>
  <c r="F2490"/>
  <c r="F2488" s="1"/>
  <c r="F2487"/>
  <c r="F2486"/>
  <c r="F2485"/>
  <c r="F2484"/>
  <c r="F2483"/>
  <c r="F2482"/>
  <c r="F2481"/>
  <c r="I2490" l="1"/>
  <c r="F2480"/>
  <c r="F2479" s="1"/>
  <c r="H2479" s="1"/>
  <c r="F2477"/>
  <c r="F2476"/>
  <c r="F2475"/>
  <c r="F2474"/>
  <c r="F2471"/>
  <c r="F2470"/>
  <c r="F2469"/>
  <c r="F2468"/>
  <c r="F2467"/>
  <c r="F2466"/>
  <c r="F2465"/>
  <c r="F2464"/>
  <c r="F2463"/>
  <c r="F2462"/>
  <c r="F2461"/>
  <c r="F2460"/>
  <c r="F2459"/>
  <c r="F2458"/>
  <c r="F2457"/>
  <c r="F2456"/>
  <c r="F2455"/>
  <c r="F2454"/>
  <c r="F2453"/>
  <c r="F2452"/>
  <c r="F2451"/>
  <c r="F2450"/>
  <c r="F2449"/>
  <c r="F2448"/>
  <c r="F2447"/>
  <c r="F2446"/>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473" l="1"/>
  <c r="H2473" s="1"/>
  <c r="F2445"/>
  <c r="F2443" s="1"/>
  <c r="F2319"/>
  <c r="H2445" l="1"/>
  <c r="H2319"/>
  <c r="F2317"/>
  <c r="F2315"/>
  <c r="F2314"/>
  <c r="F2313"/>
  <c r="F2312"/>
  <c r="F2311"/>
  <c r="F2308"/>
  <c r="F2307"/>
  <c r="F2306"/>
  <c r="F2305"/>
  <c r="F2304"/>
  <c r="F2303"/>
  <c r="F2300"/>
  <c r="F2299"/>
  <c r="F2298"/>
  <c r="F2297"/>
  <c r="F2296"/>
  <c r="F2295"/>
  <c r="F2294"/>
  <c r="F2293"/>
  <c r="F2289"/>
  <c r="F2291" l="1"/>
  <c r="H2291" s="1"/>
  <c r="H2317"/>
  <c r="I2317" s="1"/>
  <c r="F2288"/>
  <c r="F2287"/>
  <c r="F2286"/>
  <c r="F2283"/>
  <c r="F2282"/>
  <c r="F2281"/>
  <c r="F2280"/>
  <c r="F2279"/>
  <c r="F2278"/>
  <c r="F2277"/>
  <c r="F2276"/>
  <c r="F2273"/>
  <c r="F2272"/>
  <c r="F2269"/>
  <c r="F2268"/>
  <c r="F2267"/>
  <c r="F2266"/>
  <c r="F2262"/>
  <c r="F2261"/>
  <c r="F2260"/>
  <c r="F2259"/>
  <c r="F2256"/>
  <c r="F2255"/>
  <c r="F2254"/>
  <c r="F2251"/>
  <c r="F2248"/>
  <c r="F2247"/>
  <c r="F2246"/>
  <c r="F2245"/>
  <c r="F2244"/>
  <c r="F2241"/>
  <c r="F2240"/>
  <c r="F2239"/>
  <c r="F2238"/>
  <c r="F2237"/>
  <c r="F2236"/>
  <c r="F2235"/>
  <c r="F2234"/>
  <c r="F2233"/>
  <c r="F2232"/>
  <c r="F2231"/>
  <c r="F2230"/>
  <c r="F2229"/>
  <c r="F2264" l="1"/>
  <c r="H2264" s="1"/>
  <c r="F2227"/>
  <c r="H2227" s="1"/>
  <c r="F2225"/>
  <c r="F2224"/>
  <c r="F2223"/>
  <c r="F2222"/>
  <c r="F2221"/>
  <c r="F2218"/>
  <c r="F2217"/>
  <c r="F2216"/>
  <c r="F2213"/>
  <c r="F2212"/>
  <c r="F2211"/>
  <c r="F2210"/>
  <c r="F2209"/>
  <c r="F2208"/>
  <c r="F2205"/>
  <c r="F2204"/>
  <c r="F2201"/>
  <c r="F2200"/>
  <c r="F2199"/>
  <c r="F2198"/>
  <c r="F2197"/>
  <c r="F2196"/>
  <c r="F2195"/>
  <c r="F2194"/>
  <c r="F2193"/>
  <c r="F2192"/>
  <c r="F2191"/>
  <c r="F2190"/>
  <c r="F2189"/>
  <c r="F2185"/>
  <c r="F2184"/>
  <c r="F2181"/>
  <c r="F2180"/>
  <c r="F2179"/>
  <c r="F2178"/>
  <c r="F2177"/>
  <c r="F2176"/>
  <c r="F2175"/>
  <c r="F2174"/>
  <c r="F2173"/>
  <c r="F2170"/>
  <c r="F2169"/>
  <c r="F2168"/>
  <c r="F2165"/>
  <c r="F2164"/>
  <c r="F2163"/>
  <c r="F2162"/>
  <c r="F2161"/>
  <c r="F2160"/>
  <c r="F2157"/>
  <c r="F2156"/>
  <c r="F2153"/>
  <c r="F2152"/>
  <c r="F2151"/>
  <c r="F2150"/>
  <c r="F2149"/>
  <c r="F2148"/>
  <c r="F2147"/>
  <c r="F2146"/>
  <c r="F2145"/>
  <c r="F2144"/>
  <c r="F2143"/>
  <c r="F2142"/>
  <c r="F2141"/>
  <c r="F2140"/>
  <c r="F2139"/>
  <c r="F2187" l="1"/>
  <c r="H2187" s="1"/>
  <c r="F2137"/>
  <c r="H2137" s="1"/>
  <c r="F2135"/>
  <c r="F2134" l="1"/>
  <c r="F2133"/>
  <c r="F2132"/>
  <c r="F2129"/>
  <c r="F2128"/>
  <c r="F2127"/>
  <c r="F2126"/>
  <c r="F2125"/>
  <c r="F2124"/>
  <c r="F2123"/>
  <c r="F2122"/>
  <c r="F2119"/>
  <c r="F2118"/>
  <c r="F2115"/>
  <c r="F2114"/>
  <c r="F2113"/>
  <c r="F2112"/>
  <c r="F2108"/>
  <c r="F2110" l="1"/>
  <c r="H2110" s="1"/>
  <c r="F2107"/>
  <c r="F2104"/>
  <c r="F2103"/>
  <c r="F2100"/>
  <c r="F2099"/>
  <c r="F2098"/>
  <c r="F2095"/>
  <c r="F2094"/>
  <c r="F2093"/>
  <c r="F2092"/>
  <c r="F2091"/>
  <c r="F2090"/>
  <c r="F2089"/>
  <c r="F2086"/>
  <c r="F2085"/>
  <c r="F2082"/>
  <c r="F2081"/>
  <c r="F2080"/>
  <c r="F2079"/>
  <c r="F2078"/>
  <c r="F2077"/>
  <c r="F2075" l="1"/>
  <c r="H2075" s="1"/>
  <c r="F2073"/>
  <c r="F2070"/>
  <c r="F2067"/>
  <c r="F2066"/>
  <c r="F2065"/>
  <c r="F2062"/>
  <c r="F2061"/>
  <c r="F2058"/>
  <c r="F2057"/>
  <c r="F2056"/>
  <c r="F2055"/>
  <c r="F2054"/>
  <c r="F2053"/>
  <c r="F2052"/>
  <c r="F2051"/>
  <c r="F2050"/>
  <c r="F2047"/>
  <c r="F2046"/>
  <c r="F2043"/>
  <c r="F2042"/>
  <c r="F2041"/>
  <c r="F2040"/>
  <c r="F2039"/>
  <c r="F2035"/>
  <c r="F2034"/>
  <c r="F2031"/>
  <c r="F2030"/>
  <c r="F2029"/>
  <c r="F2028"/>
  <c r="F2027"/>
  <c r="F2026"/>
  <c r="F2025"/>
  <c r="F2024"/>
  <c r="F2023"/>
  <c r="F2022"/>
  <c r="F2037" l="1"/>
  <c r="H2037" s="1"/>
  <c r="F2020"/>
  <c r="H2020" s="1"/>
  <c r="F2018"/>
  <c r="F2017"/>
  <c r="F2016"/>
  <c r="F2015" l="1"/>
  <c r="F2014"/>
  <c r="F2011"/>
  <c r="F2008"/>
  <c r="F2005"/>
  <c r="F2004"/>
  <c r="F2003"/>
  <c r="F2002"/>
  <c r="F1999"/>
  <c r="F1998"/>
  <c r="F1997"/>
  <c r="F1994"/>
  <c r="F1993"/>
  <c r="F1992"/>
  <c r="F1991"/>
  <c r="F1990"/>
  <c r="F1989"/>
  <c r="F1988"/>
  <c r="F1987"/>
  <c r="F1986"/>
  <c r="F1985"/>
  <c r="F1984"/>
  <c r="F1983"/>
  <c r="F1982"/>
  <c r="F1979"/>
  <c r="F1978"/>
  <c r="F1977"/>
  <c r="F1976"/>
  <c r="F1975"/>
  <c r="F1974"/>
  <c r="F1973"/>
  <c r="F1970"/>
  <c r="F1969"/>
  <c r="F1968"/>
  <c r="F1967"/>
  <c r="F1964"/>
  <c r="F1963"/>
  <c r="F1962"/>
  <c r="F1959"/>
  <c r="F1958"/>
  <c r="F1955"/>
  <c r="F1954"/>
  <c r="F1953"/>
  <c r="F1952"/>
  <c r="F1951"/>
  <c r="F1950"/>
  <c r="F1949"/>
  <c r="F1948"/>
  <c r="F1947"/>
  <c r="F1944"/>
  <c r="F1943"/>
  <c r="F1940"/>
  <c r="F1939"/>
  <c r="F1937" l="1"/>
  <c r="H1937" s="1"/>
  <c r="F1935"/>
  <c r="F1932"/>
  <c r="F1929"/>
  <c r="F1928"/>
  <c r="F1927" l="1"/>
  <c r="F1924"/>
  <c r="F1923"/>
  <c r="F1920"/>
  <c r="F1919"/>
  <c r="F1918"/>
  <c r="F1917"/>
  <c r="F1916"/>
  <c r="F1915"/>
  <c r="F1914"/>
  <c r="F1913"/>
  <c r="F1910"/>
  <c r="F1907"/>
  <c r="F1906"/>
  <c r="F1905"/>
  <c r="F1904"/>
  <c r="F1903"/>
  <c r="F1902"/>
  <c r="F1901"/>
  <c r="F1900"/>
  <c r="F1899"/>
  <c r="F1898"/>
  <c r="F1897" l="1"/>
  <c r="F1893" l="1"/>
  <c r="F1892" l="1"/>
  <c r="F1891"/>
  <c r="F1890"/>
  <c r="F1889"/>
  <c r="F1888"/>
  <c r="F1887"/>
  <c r="F1886"/>
  <c r="F1885"/>
  <c r="F1884"/>
  <c r="F1883"/>
  <c r="F1880"/>
  <c r="F1879"/>
  <c r="F1878"/>
  <c r="F1877"/>
  <c r="F1875" l="1"/>
  <c r="H1875" s="1"/>
  <c r="F1870"/>
  <c r="F1869"/>
  <c r="F1868"/>
  <c r="F1867"/>
  <c r="F1866"/>
  <c r="F1865"/>
  <c r="F1864"/>
  <c r="F1860"/>
  <c r="F1859"/>
  <c r="F1858"/>
  <c r="D1857"/>
  <c r="F1857" s="1"/>
  <c r="F1856"/>
  <c r="D1855"/>
  <c r="F1855" s="1"/>
  <c r="D1854"/>
  <c r="F1854" s="1"/>
  <c r="F1851"/>
  <c r="F1853" l="1"/>
  <c r="H1853" s="1"/>
  <c r="F1850"/>
  <c r="F1849" s="1"/>
  <c r="H1849" s="1"/>
  <c r="F1847"/>
  <c r="F1846"/>
  <c r="F1843"/>
  <c r="F1845" l="1"/>
  <c r="H1845" s="1"/>
  <c r="F1842"/>
  <c r="F1841" s="1"/>
  <c r="H1841" s="1"/>
  <c r="F1839"/>
  <c r="F1838" l="1"/>
  <c r="F1835"/>
  <c r="F1834" l="1"/>
  <c r="F1833"/>
  <c r="F1832"/>
  <c r="F1831"/>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4" l="1"/>
  <c r="F1703" l="1"/>
  <c r="F1702"/>
  <c r="F1701"/>
  <c r="F1700"/>
  <c r="F1697"/>
  <c r="F1696"/>
  <c r="F1695"/>
  <c r="F1694"/>
  <c r="F1693"/>
  <c r="F1689"/>
  <c r="F1688"/>
  <c r="F1685"/>
  <c r="F1682"/>
  <c r="F1681"/>
  <c r="F1678"/>
  <c r="F1691" l="1"/>
  <c r="H1691" s="1"/>
  <c r="F1676"/>
  <c r="H1676" s="1"/>
  <c r="F1674"/>
  <c r="F1673" s="1"/>
  <c r="F1671"/>
  <c r="F1670"/>
  <c r="F1669"/>
  <c r="F1668"/>
  <c r="F1667"/>
  <c r="F1666"/>
  <c r="F1665"/>
  <c r="F1661"/>
  <c r="F1663" l="1"/>
  <c r="H1663" s="1"/>
  <c r="H1673"/>
  <c r="F1660"/>
  <c r="F1659"/>
  <c r="F1658"/>
  <c r="F1655"/>
  <c r="F1654"/>
  <c r="F1653"/>
  <c r="F1652"/>
  <c r="F1648"/>
  <c r="F1647"/>
  <c r="F1646"/>
  <c r="F1645"/>
  <c r="F1644"/>
  <c r="F1643"/>
  <c r="F1642"/>
  <c r="F1641"/>
  <c r="F1640"/>
  <c r="F1639"/>
  <c r="F1638"/>
  <c r="F1635"/>
  <c r="F1634"/>
  <c r="F1633"/>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39"/>
  <c r="F1338"/>
  <c r="F1337"/>
  <c r="F1336"/>
  <c r="F1335"/>
  <c r="F1329"/>
  <c r="F1631" l="1"/>
  <c r="H1631" s="1"/>
  <c r="F1650"/>
  <c r="H1650" s="1"/>
  <c r="F1333"/>
  <c r="H1333" s="1"/>
  <c r="F1328"/>
  <c r="F1327"/>
  <c r="F1326"/>
  <c r="F1325"/>
  <c r="F1324"/>
  <c r="F1323"/>
  <c r="F1322"/>
  <c r="F1321"/>
  <c r="F1320"/>
  <c r="F1319"/>
  <c r="F1318"/>
  <c r="F1317"/>
  <c r="F1316"/>
  <c r="F1315"/>
  <c r="F1314"/>
  <c r="F1313"/>
  <c r="F1312"/>
  <c r="F1311"/>
  <c r="F1310"/>
  <c r="F1309"/>
  <c r="F1308"/>
  <c r="F1307"/>
  <c r="F1306"/>
  <c r="F1305"/>
  <c r="F1304"/>
  <c r="F1301"/>
  <c r="F1300"/>
  <c r="F1299"/>
  <c r="F1298"/>
  <c r="F1297"/>
  <c r="F1296"/>
  <c r="F1295"/>
  <c r="F1292"/>
  <c r="F1291"/>
  <c r="F1290"/>
  <c r="F1289"/>
  <c r="F1288"/>
  <c r="F1287"/>
  <c r="F1286"/>
  <c r="F1282"/>
  <c r="F1284" l="1"/>
  <c r="H1284" s="1"/>
  <c r="F1281"/>
  <c r="F1280"/>
  <c r="F1279"/>
  <c r="F1278"/>
  <c r="F1277"/>
  <c r="F1276"/>
  <c r="F1275"/>
  <c r="F1274"/>
  <c r="F1273"/>
  <c r="F1272"/>
  <c r="F1271"/>
  <c r="F1270"/>
  <c r="F1269"/>
  <c r="F1268"/>
  <c r="F1267"/>
  <c r="F1266"/>
  <c r="F1265"/>
  <c r="F1264"/>
  <c r="F1263"/>
  <c r="F1262"/>
  <c r="F1261"/>
  <c r="F1260"/>
  <c r="F1259"/>
  <c r="F1258"/>
  <c r="F1257"/>
  <c r="F1254"/>
  <c r="F1252" l="1"/>
  <c r="H1252" s="1"/>
  <c r="F1250"/>
  <c r="F1247" l="1"/>
  <c r="F1246"/>
  <c r="F1243"/>
  <c r="F1242"/>
  <c r="F1241"/>
  <c r="F1240"/>
  <c r="F1237"/>
  <c r="F1236"/>
  <c r="F1235"/>
  <c r="F1234"/>
  <c r="F1231"/>
  <c r="F1230"/>
  <c r="F1229" l="1"/>
  <c r="F1228" l="1"/>
  <c r="F1227"/>
  <c r="F1225" l="1"/>
  <c r="H1225" s="1"/>
  <c r="F1223"/>
  <c r="F1220" l="1"/>
  <c r="F1217"/>
  <c r="F1216"/>
  <c r="F1213"/>
  <c r="F1210"/>
  <c r="F1209"/>
  <c r="F1208"/>
  <c r="F1207"/>
  <c r="F1206"/>
  <c r="F1202"/>
  <c r="F1204" l="1"/>
  <c r="H1204" s="1"/>
  <c r="F1201"/>
  <c r="F1198"/>
  <c r="F1195"/>
  <c r="F1194"/>
  <c r="F1191"/>
  <c r="F1188"/>
  <c r="F1185"/>
  <c r="F1182"/>
  <c r="F1181"/>
  <c r="F1180"/>
  <c r="F1179" l="1"/>
  <c r="F1178"/>
  <c r="F1177"/>
  <c r="F1176"/>
  <c r="F1175"/>
  <c r="F1172" l="1"/>
  <c r="F1171"/>
  <c r="F1170"/>
  <c r="F1169"/>
  <c r="F1168"/>
  <c r="F1167"/>
  <c r="F1164"/>
  <c r="F1163"/>
  <c r="F1162"/>
  <c r="F1161"/>
  <c r="F1158"/>
  <c r="F1157"/>
  <c r="F1154"/>
  <c r="F1153"/>
  <c r="F1152"/>
  <c r="F1151"/>
  <c r="F1150"/>
  <c r="F1149"/>
  <c r="F1146"/>
  <c r="F1145"/>
  <c r="F1144"/>
  <c r="F1143"/>
  <c r="F1142"/>
  <c r="F1141"/>
  <c r="F1140"/>
  <c r="F1139"/>
  <c r="F1133"/>
  <c r="F1132"/>
  <c r="F1131"/>
  <c r="F1130"/>
  <c r="F1129"/>
  <c r="F1128"/>
  <c r="F1127"/>
  <c r="F1126"/>
  <c r="F1125"/>
  <c r="F1137" l="1"/>
  <c r="H1137" s="1"/>
  <c r="F1124"/>
  <c r="F1135" l="1"/>
  <c r="C33" i="5" s="1"/>
  <c r="Z34" s="1"/>
  <c r="F1122" i="4"/>
  <c r="H1122" s="1"/>
  <c r="F1120"/>
  <c r="F1119"/>
  <c r="R34" i="5" l="1"/>
  <c r="Y34"/>
  <c r="O34"/>
  <c r="P34"/>
  <c r="W34"/>
  <c r="V34"/>
  <c r="M34"/>
  <c r="K34"/>
  <c r="T34"/>
  <c r="I34"/>
  <c r="J34"/>
  <c r="Q34"/>
  <c r="X34"/>
  <c r="H34"/>
  <c r="G34"/>
  <c r="N34"/>
  <c r="U34"/>
  <c r="AA34"/>
  <c r="L34"/>
  <c r="S34"/>
  <c r="D1118" i="4"/>
  <c r="F1118" s="1"/>
  <c r="F1117"/>
  <c r="F1116"/>
  <c r="F1112"/>
  <c r="F1109"/>
  <c r="F1108"/>
  <c r="F1104"/>
  <c r="F1103"/>
  <c r="F1102"/>
  <c r="F1101"/>
  <c r="F1100"/>
  <c r="F1096"/>
  <c r="F1095" s="1"/>
  <c r="H1095" s="1"/>
  <c r="F1093"/>
  <c r="F1090"/>
  <c r="F1087"/>
  <c r="F1084"/>
  <c r="F1081"/>
  <c r="F1080"/>
  <c r="F1079"/>
  <c r="F1075"/>
  <c r="F1072"/>
  <c r="AD34" i="5" l="1"/>
  <c r="AE34" s="1"/>
  <c r="F1106" i="4"/>
  <c r="H1106" s="1"/>
  <c r="F1070"/>
  <c r="H1070" s="1"/>
  <c r="F1077"/>
  <c r="H1077" s="1"/>
  <c r="F1114"/>
  <c r="H1114" s="1"/>
  <c r="F1098"/>
  <c r="H1098" s="1"/>
  <c r="D1068"/>
  <c r="F1068" s="1"/>
  <c r="F1067" s="1"/>
  <c r="H1067" s="1"/>
  <c r="F1063"/>
  <c r="F1060"/>
  <c r="F1057"/>
  <c r="F1054"/>
  <c r="F1051"/>
  <c r="F1048"/>
  <c r="F1045"/>
  <c r="F1042"/>
  <c r="F1039"/>
  <c r="F1038"/>
  <c r="F1037"/>
  <c r="F1034"/>
  <c r="F1031"/>
  <c r="F1028"/>
  <c r="F1025"/>
  <c r="F1024"/>
  <c r="F1023"/>
  <c r="F1019"/>
  <c r="F1021" l="1"/>
  <c r="H1021" s="1"/>
  <c r="F1065"/>
  <c r="C30" i="5" s="1"/>
  <c r="M31" s="1"/>
  <c r="F1016" i="4"/>
  <c r="F1015"/>
  <c r="F1012"/>
  <c r="F1011"/>
  <c r="F1008"/>
  <c r="F1007"/>
  <c r="F1006"/>
  <c r="F1002"/>
  <c r="F1004" l="1"/>
  <c r="H1004" s="1"/>
  <c r="L31" i="5"/>
  <c r="I31"/>
  <c r="K31"/>
  <c r="H31"/>
  <c r="O31"/>
  <c r="P31"/>
  <c r="J31"/>
  <c r="N31"/>
  <c r="F999" i="4"/>
  <c r="F996"/>
  <c r="F995"/>
  <c r="F992"/>
  <c r="F991"/>
  <c r="F990"/>
  <c r="F989"/>
  <c r="F986"/>
  <c r="F985"/>
  <c r="F984"/>
  <c r="F981"/>
  <c r="F980"/>
  <c r="F977"/>
  <c r="F976"/>
  <c r="F973"/>
  <c r="F972"/>
  <c r="F971"/>
  <c r="F970"/>
  <c r="F966"/>
  <c r="F965"/>
  <c r="F964"/>
  <c r="F963"/>
  <c r="F962"/>
  <c r="F961"/>
  <c r="F960"/>
  <c r="F957"/>
  <c r="F956"/>
  <c r="F955"/>
  <c r="F954"/>
  <c r="F953"/>
  <c r="F952"/>
  <c r="F951"/>
  <c r="F950"/>
  <c r="F949"/>
  <c r="F948"/>
  <c r="F947"/>
  <c r="F946"/>
  <c r="F945"/>
  <c r="F944"/>
  <c r="F943"/>
  <c r="F942"/>
  <c r="F941"/>
  <c r="F940"/>
  <c r="F937"/>
  <c r="F936"/>
  <c r="F935"/>
  <c r="F934"/>
  <c r="F933"/>
  <c r="F932"/>
  <c r="F931"/>
  <c r="F930"/>
  <c r="F926"/>
  <c r="F923"/>
  <c r="L923" s="1"/>
  <c r="F922"/>
  <c r="F919"/>
  <c r="F916"/>
  <c r="F915"/>
  <c r="F914"/>
  <c r="F911"/>
  <c r="F910"/>
  <c r="F909"/>
  <c r="F906"/>
  <c r="F903"/>
  <c r="F900"/>
  <c r="F897"/>
  <c r="F894"/>
  <c r="F891"/>
  <c r="F890"/>
  <c r="F889"/>
  <c r="F888"/>
  <c r="F885"/>
  <c r="F882"/>
  <c r="F878"/>
  <c r="F875"/>
  <c r="F872"/>
  <c r="F869"/>
  <c r="F866"/>
  <c r="F862"/>
  <c r="F859"/>
  <c r="F856"/>
  <c r="F853"/>
  <c r="F850"/>
  <c r="F849"/>
  <c r="F846"/>
  <c r="F845"/>
  <c r="F844"/>
  <c r="F843"/>
  <c r="F840"/>
  <c r="F839"/>
  <c r="F838"/>
  <c r="F837"/>
  <c r="F836"/>
  <c r="F835"/>
  <c r="F834"/>
  <c r="F833"/>
  <c r="F830"/>
  <c r="F827"/>
  <c r="F824"/>
  <c r="F823"/>
  <c r="F820"/>
  <c r="F819"/>
  <c r="F818"/>
  <c r="F817"/>
  <c r="F968" l="1"/>
  <c r="H968" s="1"/>
  <c r="F880"/>
  <c r="F815"/>
  <c r="H815" s="1"/>
  <c r="AD31" i="5"/>
  <c r="AE31" s="1"/>
  <c r="F928" i="4"/>
  <c r="H928" s="1"/>
  <c r="F864"/>
  <c r="H864" s="1"/>
  <c r="F813"/>
  <c r="F810"/>
  <c r="F807"/>
  <c r="F804"/>
  <c r="F801"/>
  <c r="F800"/>
  <c r="F799"/>
  <c r="F798"/>
  <c r="F794"/>
  <c r="F793"/>
  <c r="F790"/>
  <c r="F789"/>
  <c r="F786"/>
  <c r="F782"/>
  <c r="F779"/>
  <c r="F778"/>
  <c r="F775"/>
  <c r="F774"/>
  <c r="F771"/>
  <c r="F768"/>
  <c r="F765"/>
  <c r="F762"/>
  <c r="F759"/>
  <c r="F758"/>
  <c r="F757"/>
  <c r="F756"/>
  <c r="H880" l="1"/>
  <c r="F754"/>
  <c r="F796"/>
  <c r="H796" s="1"/>
  <c r="F784"/>
  <c r="H784" s="1"/>
  <c r="F752"/>
  <c r="F751" s="1"/>
  <c r="H751" s="1"/>
  <c r="H754"/>
  <c r="F749"/>
  <c r="F748" l="1"/>
  <c r="F745"/>
  <c r="F742"/>
  <c r="F741"/>
  <c r="F738"/>
  <c r="F737"/>
  <c r="F736"/>
  <c r="F733"/>
  <c r="F732"/>
  <c r="F731"/>
  <c r="F730"/>
  <c r="F729"/>
  <c r="F726"/>
  <c r="F725" l="1"/>
  <c r="F722"/>
  <c r="F721" l="1"/>
  <c r="F720"/>
  <c r="F719"/>
  <c r="F718"/>
  <c r="F717"/>
  <c r="F716"/>
  <c r="F715"/>
  <c r="F714"/>
  <c r="F713"/>
  <c r="F712"/>
  <c r="F711"/>
  <c r="F710"/>
  <c r="F709"/>
  <c r="F708"/>
  <c r="F707"/>
  <c r="F706"/>
  <c r="F705"/>
  <c r="F704"/>
  <c r="F703"/>
  <c r="F702"/>
  <c r="F701"/>
  <c r="F698"/>
  <c r="F697" l="1"/>
  <c r="F696"/>
  <c r="F695"/>
  <c r="F694"/>
  <c r="F693"/>
  <c r="F692"/>
  <c r="F691"/>
  <c r="F690"/>
  <c r="F689"/>
  <c r="F688"/>
  <c r="F687"/>
  <c r="F686"/>
  <c r="F685"/>
  <c r="F684"/>
  <c r="F683"/>
  <c r="F682"/>
  <c r="F681"/>
  <c r="F680"/>
  <c r="F679"/>
  <c r="F678"/>
  <c r="F677"/>
  <c r="F676"/>
  <c r="F673" l="1"/>
  <c r="F672" l="1"/>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4"/>
  <c r="F603" l="1"/>
  <c r="F602" l="1"/>
  <c r="F601"/>
  <c r="F600"/>
  <c r="F599"/>
  <c r="F598"/>
  <c r="F597"/>
  <c r="F596"/>
  <c r="F595"/>
  <c r="F594"/>
  <c r="F593"/>
  <c r="F592"/>
  <c r="F591"/>
  <c r="F590"/>
  <c r="F589"/>
  <c r="F588"/>
  <c r="F587"/>
  <c r="F586"/>
  <c r="F583"/>
  <c r="F582" l="1"/>
  <c r="F581"/>
  <c r="F580"/>
  <c r="F579"/>
  <c r="F578"/>
  <c r="F577"/>
  <c r="F576"/>
  <c r="F575"/>
  <c r="F574"/>
  <c r="F573"/>
  <c r="F572"/>
  <c r="F570" l="1"/>
  <c r="H570" s="1"/>
  <c r="F568"/>
  <c r="F566"/>
  <c r="F563"/>
  <c r="F562"/>
  <c r="F560" l="1"/>
  <c r="H560" s="1"/>
  <c r="F558" l="1"/>
  <c r="F556"/>
  <c r="F555" l="1"/>
  <c r="F552"/>
  <c r="F549"/>
  <c r="F546"/>
  <c r="F543"/>
  <c r="F540"/>
  <c r="F537"/>
  <c r="F534"/>
  <c r="F531"/>
  <c r="F528"/>
  <c r="F525"/>
  <c r="F522"/>
  <c r="F519"/>
  <c r="F516"/>
  <c r="F513"/>
  <c r="F510"/>
  <c r="F507"/>
  <c r="F504"/>
  <c r="F501"/>
  <c r="F498"/>
  <c r="F495"/>
  <c r="F492"/>
  <c r="F489"/>
  <c r="F486"/>
  <c r="F483"/>
  <c r="F482"/>
  <c r="F481"/>
  <c r="F480"/>
  <c r="F477"/>
  <c r="F474"/>
  <c r="F471"/>
  <c r="F468"/>
  <c r="F465"/>
  <c r="F462"/>
  <c r="F459"/>
  <c r="F455"/>
  <c r="F457" l="1"/>
  <c r="H457" s="1"/>
  <c r="F452"/>
  <c r="F451"/>
  <c r="F450"/>
  <c r="F449"/>
  <c r="F448"/>
  <c r="F447"/>
  <c r="F444"/>
  <c r="F443"/>
  <c r="F442"/>
  <c r="F441"/>
  <c r="F440"/>
  <c r="F439"/>
  <c r="F436"/>
  <c r="F435" l="1"/>
  <c r="F434"/>
  <c r="F433"/>
  <c r="F430"/>
  <c r="F429" l="1"/>
  <c r="F428"/>
  <c r="F427"/>
  <c r="F424" l="1"/>
  <c r="F423"/>
  <c r="F422"/>
  <c r="F419" l="1"/>
  <c r="F418"/>
  <c r="F417"/>
  <c r="F414"/>
  <c r="F413" l="1"/>
  <c r="F412"/>
  <c r="F411"/>
  <c r="F408" l="1"/>
  <c r="F407" l="1"/>
  <c r="F406"/>
  <c r="F405"/>
  <c r="F402" l="1"/>
  <c r="F401"/>
  <c r="F400"/>
  <c r="F399"/>
  <c r="F396"/>
  <c r="F395"/>
  <c r="F394"/>
  <c r="F393"/>
  <c r="F390"/>
  <c r="F389" l="1"/>
  <c r="F388"/>
  <c r="F387"/>
  <c r="F384" l="1"/>
  <c r="F383" l="1"/>
  <c r="F382"/>
  <c r="F381"/>
  <c r="F378"/>
  <c r="F377"/>
  <c r="F376"/>
  <c r="F375"/>
  <c r="F372"/>
  <c r="F371" l="1"/>
  <c r="F370"/>
  <c r="F369"/>
  <c r="F366" l="1"/>
  <c r="F365" l="1"/>
  <c r="F364"/>
  <c r="F363"/>
  <c r="F360" l="1"/>
  <c r="F359"/>
  <c r="F358"/>
  <c r="F357"/>
  <c r="F354" l="1"/>
  <c r="F353"/>
  <c r="F352"/>
  <c r="F351"/>
  <c r="F348" l="1"/>
  <c r="F347"/>
  <c r="F346"/>
  <c r="F345"/>
  <c r="F342" l="1"/>
  <c r="F341"/>
  <c r="F340"/>
  <c r="F339"/>
  <c r="F336" l="1"/>
  <c r="F335"/>
  <c r="F334"/>
  <c r="F333"/>
  <c r="F330" l="1"/>
  <c r="F329"/>
  <c r="F328"/>
  <c r="F327"/>
  <c r="F324"/>
  <c r="F323"/>
  <c r="F322"/>
  <c r="F321"/>
  <c r="F320"/>
  <c r="F319"/>
  <c r="F318"/>
  <c r="F317" l="1"/>
  <c r="F316"/>
  <c r="F315"/>
  <c r="F314"/>
  <c r="F311"/>
  <c r="F310"/>
  <c r="F307"/>
  <c r="F306"/>
  <c r="F303"/>
  <c r="F302"/>
  <c r="F301"/>
  <c r="F300"/>
  <c r="F299"/>
  <c r="F298"/>
  <c r="F297" l="1"/>
  <c r="F296"/>
  <c r="F295"/>
  <c r="F294"/>
  <c r="F291"/>
  <c r="F290"/>
  <c r="F289"/>
  <c r="F286"/>
  <c r="F285"/>
  <c r="F284" l="1"/>
  <c r="F283"/>
  <c r="F282"/>
  <c r="F281"/>
  <c r="F278" l="1"/>
  <c r="F277"/>
  <c r="F276"/>
  <c r="F275"/>
  <c r="F272" l="1"/>
  <c r="F271"/>
  <c r="F270"/>
  <c r="F269"/>
  <c r="F266"/>
  <c r="F265"/>
  <c r="F264"/>
  <c r="F263"/>
  <c r="F262"/>
  <c r="F261"/>
  <c r="F260"/>
  <c r="F257"/>
  <c r="F256"/>
  <c r="F255"/>
  <c r="F254"/>
  <c r="F251"/>
  <c r="F250"/>
  <c r="F249"/>
  <c r="F248"/>
  <c r="F247"/>
  <c r="F246"/>
  <c r="F243"/>
  <c r="F242"/>
  <c r="F241"/>
  <c r="F240"/>
  <c r="F237"/>
  <c r="F236"/>
  <c r="F235"/>
  <c r="F234"/>
  <c r="F233"/>
  <c r="F232"/>
  <c r="F231"/>
  <c r="F228"/>
  <c r="F227"/>
  <c r="F226"/>
  <c r="F225"/>
  <c r="F224"/>
  <c r="F223"/>
  <c r="F219"/>
  <c r="F218"/>
  <c r="F217"/>
  <c r="F216"/>
  <c r="F215"/>
  <c r="F214"/>
  <c r="F211"/>
  <c r="F210"/>
  <c r="F209"/>
  <c r="F208"/>
  <c r="F206" l="1"/>
  <c r="H206" s="1"/>
  <c r="F204"/>
  <c r="F203"/>
  <c r="F202"/>
  <c r="F201"/>
  <c r="F200"/>
  <c r="F199"/>
  <c r="F198"/>
  <c r="F197"/>
  <c r="F194"/>
  <c r="F193"/>
  <c r="F192"/>
  <c r="F191"/>
  <c r="F190"/>
  <c r="F189"/>
  <c r="F188"/>
  <c r="F185"/>
  <c r="F184"/>
  <c r="F183"/>
  <c r="F182"/>
  <c r="F181"/>
  <c r="F180"/>
  <c r="F179"/>
  <c r="F176"/>
  <c r="F175"/>
  <c r="F174"/>
  <c r="F173"/>
  <c r="F172"/>
  <c r="F171"/>
  <c r="F170"/>
  <c r="F167"/>
  <c r="F166"/>
  <c r="F165"/>
  <c r="F164"/>
  <c r="F163"/>
  <c r="F162"/>
  <c r="F161"/>
  <c r="F158"/>
  <c r="F157"/>
  <c r="F156"/>
  <c r="F155"/>
  <c r="F154"/>
  <c r="F153"/>
  <c r="F152"/>
  <c r="F149"/>
  <c r="F148"/>
  <c r="F147"/>
  <c r="F146"/>
  <c r="F145"/>
  <c r="F144"/>
  <c r="F143"/>
  <c r="F140"/>
  <c r="F139"/>
  <c r="F138"/>
  <c r="F137"/>
  <c r="F136"/>
  <c r="F135" l="1"/>
  <c r="F134"/>
  <c r="F131"/>
  <c r="F130"/>
  <c r="F129"/>
  <c r="F128"/>
  <c r="F127"/>
  <c r="F126"/>
  <c r="F125"/>
  <c r="F123" l="1"/>
  <c r="H123" l="1"/>
  <c r="H121" s="1"/>
  <c r="F121" l="1"/>
  <c r="F118"/>
  <c r="D117"/>
  <c r="F117" s="1"/>
  <c r="F116"/>
  <c r="F115"/>
  <c r="F114"/>
  <c r="F119" l="1"/>
  <c r="F113" s="1"/>
  <c r="C24" i="5"/>
  <c r="N25" s="1"/>
  <c r="I121" i="4"/>
  <c r="F111" l="1"/>
  <c r="H113"/>
  <c r="P25" i="5"/>
  <c r="K25"/>
  <c r="G25"/>
  <c r="F25"/>
  <c r="L25"/>
  <c r="H25"/>
  <c r="O25"/>
  <c r="M25"/>
  <c r="I25"/>
  <c r="E25"/>
  <c r="J25"/>
  <c r="F109" i="4"/>
  <c r="AD25" i="5" l="1"/>
  <c r="F107" i="4"/>
  <c r="F103" l="1"/>
  <c r="F102" l="1"/>
  <c r="F101"/>
  <c r="F100"/>
  <c r="F99"/>
  <c r="F98"/>
  <c r="F97"/>
  <c r="F96"/>
  <c r="F95"/>
  <c r="F94"/>
  <c r="F93"/>
  <c r="F92"/>
  <c r="F91"/>
  <c r="F88"/>
  <c r="F90" l="1"/>
  <c r="H90" s="1"/>
  <c r="F87"/>
  <c r="F86"/>
  <c r="F85"/>
  <c r="F84"/>
  <c r="F83"/>
  <c r="F82"/>
  <c r="F81"/>
  <c r="F80"/>
  <c r="F79"/>
  <c r="F78"/>
  <c r="F77"/>
  <c r="F76"/>
  <c r="F75"/>
  <c r="F74" l="1"/>
  <c r="H74" s="1"/>
  <c r="F69"/>
  <c r="F68"/>
  <c r="F67" l="1"/>
  <c r="F66"/>
  <c r="F65"/>
  <c r="F64" l="1"/>
  <c r="F63" l="1"/>
  <c r="F62" l="1"/>
  <c r="F61"/>
  <c r="F60"/>
  <c r="F59" l="1"/>
  <c r="F56" l="1"/>
  <c r="F55" l="1"/>
  <c r="F54"/>
  <c r="F53"/>
  <c r="F50" l="1"/>
  <c r="F49"/>
  <c r="F48"/>
  <c r="F47"/>
  <c r="F46"/>
  <c r="F45"/>
  <c r="F44"/>
  <c r="F43"/>
  <c r="F42"/>
  <c r="F41"/>
  <c r="F39" l="1"/>
  <c r="H39" s="1"/>
  <c r="F37"/>
  <c r="F36" s="1"/>
  <c r="H36" s="1"/>
  <c r="F34"/>
  <c r="F33" l="1"/>
  <c r="F32" l="1"/>
  <c r="F31" l="1"/>
  <c r="F30" l="1"/>
  <c r="F29" s="1"/>
  <c r="H29" s="1"/>
  <c r="F25" l="1"/>
  <c r="D24"/>
  <c r="F24" s="1"/>
  <c r="F23" l="1"/>
  <c r="H23" s="1"/>
  <c r="F21"/>
  <c r="D20" l="1"/>
  <c r="F20" s="1"/>
  <c r="D18"/>
  <c r="D19" s="1"/>
  <c r="F19" s="1"/>
  <c r="F18" l="1"/>
  <c r="F16" s="1"/>
  <c r="H16" s="1"/>
  <c r="F14"/>
  <c r="F13" l="1"/>
  <c r="H13" s="1"/>
  <c r="C27" i="5"/>
  <c r="F28" s="1"/>
  <c r="C42"/>
  <c r="O43" s="1"/>
  <c r="C45"/>
  <c r="H46" s="1"/>
  <c r="C48"/>
  <c r="AA49" s="1"/>
  <c r="C51"/>
  <c r="C54"/>
  <c r="X55" s="1"/>
  <c r="AE25"/>
  <c r="Q43"/>
  <c r="U43"/>
  <c r="Y43"/>
  <c r="AC43"/>
  <c r="P43"/>
  <c r="T43"/>
  <c r="X43"/>
  <c r="AB43"/>
  <c r="Z49"/>
  <c r="W55"/>
  <c r="Y55"/>
  <c r="AA55"/>
  <c r="AC55"/>
  <c r="AB49" l="1"/>
  <c r="S46"/>
  <c r="W46"/>
  <c r="K46"/>
  <c r="AA46"/>
  <c r="AB46"/>
  <c r="O46"/>
  <c r="O52"/>
  <c r="AB52"/>
  <c r="AC52"/>
  <c r="X46"/>
  <c r="I52"/>
  <c r="T46"/>
  <c r="L46"/>
  <c r="P46"/>
  <c r="AA52"/>
  <c r="Y52"/>
  <c r="P52"/>
  <c r="L52"/>
  <c r="K52"/>
  <c r="X52"/>
  <c r="G28"/>
  <c r="AB55"/>
  <c r="Z55"/>
  <c r="AC49"/>
  <c r="AD49" s="1"/>
  <c r="AE49" s="1"/>
  <c r="Z43"/>
  <c r="V43"/>
  <c r="R43"/>
  <c r="N43"/>
  <c r="AA43"/>
  <c r="W43"/>
  <c r="S43"/>
  <c r="M43"/>
  <c r="AA28"/>
  <c r="W28"/>
  <c r="O28"/>
  <c r="S28"/>
  <c r="K28"/>
  <c r="AC28"/>
  <c r="Y28"/>
  <c r="U28"/>
  <c r="Q28"/>
  <c r="M28"/>
  <c r="I28"/>
  <c r="F11" i="4"/>
  <c r="C15" i="5" s="1"/>
  <c r="W52"/>
  <c r="N52"/>
  <c r="J52"/>
  <c r="Z52"/>
  <c r="Q52"/>
  <c r="M52"/>
  <c r="AC46"/>
  <c r="Y46"/>
  <c r="U46"/>
  <c r="Q46"/>
  <c r="M46"/>
  <c r="I46"/>
  <c r="Z46"/>
  <c r="V46"/>
  <c r="R46"/>
  <c r="N46"/>
  <c r="J46"/>
  <c r="AB28"/>
  <c r="Z28"/>
  <c r="X28"/>
  <c r="V28"/>
  <c r="T28"/>
  <c r="R28"/>
  <c r="P28"/>
  <c r="N28"/>
  <c r="L28"/>
  <c r="J28"/>
  <c r="H28"/>
  <c r="AD55" l="1"/>
  <c r="AE55" s="1"/>
  <c r="AD43"/>
  <c r="AE43" s="1"/>
  <c r="AD46"/>
  <c r="AE46" s="1"/>
  <c r="AD28"/>
  <c r="AE28" s="1"/>
  <c r="AD52"/>
  <c r="AE52" s="1"/>
  <c r="Z16"/>
  <c r="Z15" s="1"/>
  <c r="AA16"/>
  <c r="AA15" s="1"/>
  <c r="V16"/>
  <c r="V15" s="1"/>
  <c r="R16"/>
  <c r="R15" s="1"/>
  <c r="N16"/>
  <c r="N15" s="1"/>
  <c r="J16"/>
  <c r="J15" s="1"/>
  <c r="F16"/>
  <c r="F15" s="1"/>
  <c r="E16"/>
  <c r="W16"/>
  <c r="W15" s="1"/>
  <c r="S16"/>
  <c r="S15" s="1"/>
  <c r="O16"/>
  <c r="O15" s="1"/>
  <c r="K16"/>
  <c r="K15" s="1"/>
  <c r="G16"/>
  <c r="G15" s="1"/>
  <c r="AB16"/>
  <c r="AB15" s="1"/>
  <c r="AC16"/>
  <c r="AC15" s="1"/>
  <c r="X16"/>
  <c r="X15" s="1"/>
  <c r="T16"/>
  <c r="T15" s="1"/>
  <c r="P16"/>
  <c r="P15" s="1"/>
  <c r="L16"/>
  <c r="L15" s="1"/>
  <c r="H16"/>
  <c r="H15" s="1"/>
  <c r="I16"/>
  <c r="I15" s="1"/>
  <c r="Y16"/>
  <c r="Y15" s="1"/>
  <c r="U16"/>
  <c r="U15" s="1"/>
  <c r="Q16"/>
  <c r="Q15" s="1"/>
  <c r="M16"/>
  <c r="M15" s="1"/>
  <c r="E15" l="1"/>
  <c r="AD15" s="1"/>
  <c r="AD16"/>
  <c r="AE16" s="1"/>
  <c r="F1895" i="4"/>
  <c r="F1873" s="1"/>
  <c r="C39" i="5" s="1"/>
  <c r="F1706" i="4"/>
  <c r="H1706" s="1"/>
  <c r="F1871"/>
  <c r="F1862" s="1"/>
  <c r="F105"/>
  <c r="F72"/>
  <c r="C21" i="5" s="1"/>
  <c r="F70" i="4"/>
  <c r="F58" s="1"/>
  <c r="F3270"/>
  <c r="C57" i="5" s="1"/>
  <c r="H105" i="4"/>
  <c r="H72"/>
  <c r="H558"/>
  <c r="I558" s="1"/>
  <c r="H1065"/>
  <c r="I1065" s="1"/>
  <c r="H1135"/>
  <c r="I1135" s="1"/>
  <c r="H2936"/>
  <c r="I2936" s="1"/>
  <c r="H3270"/>
  <c r="H11"/>
  <c r="I11" s="1"/>
  <c r="I3270" l="1"/>
  <c r="H1895"/>
  <c r="H1873" s="1"/>
  <c r="I1873" s="1"/>
  <c r="H1862"/>
  <c r="H1331" s="1"/>
  <c r="F1331"/>
  <c r="C36" i="5" s="1"/>
  <c r="V37" s="1"/>
  <c r="I72" i="4"/>
  <c r="N40" i="5"/>
  <c r="M40"/>
  <c r="Q40"/>
  <c r="J40"/>
  <c r="Z40"/>
  <c r="W40"/>
  <c r="K40"/>
  <c r="H40"/>
  <c r="P40"/>
  <c r="AA40"/>
  <c r="S40"/>
  <c r="L40"/>
  <c r="V40"/>
  <c r="R40"/>
  <c r="Y40"/>
  <c r="I40"/>
  <c r="U40"/>
  <c r="X40"/>
  <c r="AB40"/>
  <c r="T40"/>
  <c r="O40"/>
  <c r="G40"/>
  <c r="AC40"/>
  <c r="AB58"/>
  <c r="AC58"/>
  <c r="I22"/>
  <c r="H22"/>
  <c r="F22"/>
  <c r="G22"/>
  <c r="E22"/>
  <c r="F27" i="4"/>
  <c r="H58"/>
  <c r="H27" s="1"/>
  <c r="AA37" i="5" l="1"/>
  <c r="AA61" s="1"/>
  <c r="W37"/>
  <c r="W61" s="1"/>
  <c r="M37"/>
  <c r="M61" s="1"/>
  <c r="T37"/>
  <c r="T61" s="1"/>
  <c r="I37"/>
  <c r="N37"/>
  <c r="N61" s="1"/>
  <c r="L37"/>
  <c r="H37"/>
  <c r="H61" s="1"/>
  <c r="J37"/>
  <c r="G37"/>
  <c r="G61" s="1"/>
  <c r="X37"/>
  <c r="X61" s="1"/>
  <c r="R37"/>
  <c r="R61" s="1"/>
  <c r="S37"/>
  <c r="S61" s="1"/>
  <c r="P37"/>
  <c r="P61" s="1"/>
  <c r="K37"/>
  <c r="K61" s="1"/>
  <c r="Z37"/>
  <c r="Z61" s="1"/>
  <c r="Q37"/>
  <c r="Q61" s="1"/>
  <c r="AC37"/>
  <c r="O37"/>
  <c r="O61" s="1"/>
  <c r="AB37"/>
  <c r="AB61" s="1"/>
  <c r="U37"/>
  <c r="U61" s="1"/>
  <c r="Y37"/>
  <c r="Y61" s="1"/>
  <c r="I1331" i="4"/>
  <c r="H3275"/>
  <c r="I27"/>
  <c r="AD58" i="5"/>
  <c r="AE58" s="1"/>
  <c r="AC61"/>
  <c r="V61"/>
  <c r="C18"/>
  <c r="F3276" i="4"/>
  <c r="L3276" s="1"/>
  <c r="AD22" i="5"/>
  <c r="AE22" s="1"/>
  <c r="AD40"/>
  <c r="AE40" s="1"/>
  <c r="I61"/>
  <c r="L61"/>
  <c r="J61"/>
  <c r="H3276" i="4" l="1"/>
  <c r="AD37" i="5"/>
  <c r="AE37" s="1"/>
  <c r="F19"/>
  <c r="F61" s="1"/>
  <c r="E19"/>
  <c r="C61"/>
  <c r="D24" l="1"/>
  <c r="D30"/>
  <c r="D42"/>
  <c r="D48"/>
  <c r="D54"/>
  <c r="D15"/>
  <c r="D27"/>
  <c r="D33"/>
  <c r="D45"/>
  <c r="D51"/>
  <c r="D57"/>
  <c r="D39"/>
  <c r="D21"/>
  <c r="D36"/>
  <c r="F62"/>
  <c r="H62"/>
  <c r="AC62"/>
  <c r="V62"/>
  <c r="P62"/>
  <c r="Z62"/>
  <c r="N62"/>
  <c r="AD19"/>
  <c r="AE19" s="1"/>
  <c r="E61"/>
  <c r="O62"/>
  <c r="Y62"/>
  <c r="S62"/>
  <c r="K62"/>
  <c r="Q62"/>
  <c r="D18"/>
  <c r="G62"/>
  <c r="T62"/>
  <c r="I62"/>
  <c r="L62"/>
  <c r="J62"/>
  <c r="AB62"/>
  <c r="U62"/>
  <c r="X62"/>
  <c r="R62"/>
  <c r="AA62"/>
  <c r="W62"/>
  <c r="M62"/>
  <c r="E63" l="1"/>
  <c r="E62"/>
  <c r="D61"/>
  <c r="E64" l="1"/>
  <c r="F63"/>
  <c r="F64" l="1"/>
  <c r="G63"/>
  <c r="G64" l="1"/>
  <c r="H63"/>
  <c r="H64" l="1"/>
  <c r="I63"/>
  <c r="I64" l="1"/>
  <c r="J63"/>
  <c r="J64" l="1"/>
  <c r="K63"/>
  <c r="K64" l="1"/>
  <c r="L63"/>
  <c r="L64" l="1"/>
  <c r="M63"/>
  <c r="M64" l="1"/>
  <c r="N63"/>
  <c r="N64" l="1"/>
  <c r="O63"/>
  <c r="O64" l="1"/>
  <c r="P63"/>
  <c r="P64" l="1"/>
  <c r="Q63"/>
  <c r="Q64" l="1"/>
  <c r="R63"/>
  <c r="R64" l="1"/>
  <c r="S63"/>
  <c r="S64" l="1"/>
  <c r="T63"/>
  <c r="T64" l="1"/>
  <c r="U63"/>
  <c r="U64" l="1"/>
  <c r="V63"/>
  <c r="V64" l="1"/>
  <c r="W63"/>
  <c r="W64" l="1"/>
  <c r="X63"/>
  <c r="X64" l="1"/>
  <c r="Y63"/>
  <c r="Y64" l="1"/>
  <c r="Z63"/>
  <c r="Z64" l="1"/>
  <c r="AA63"/>
  <c r="AA64" l="1"/>
  <c r="AB63"/>
  <c r="AB64" l="1"/>
  <c r="AC63"/>
  <c r="AD63" l="1"/>
  <c r="AC64"/>
</calcChain>
</file>

<file path=xl/sharedStrings.xml><?xml version="1.0" encoding="utf-8"?>
<sst xmlns="http://schemas.openxmlformats.org/spreadsheetml/2006/main" count="8347" uniqueCount="5499">
  <si>
    <t>DESCRIÇÃO</t>
  </si>
  <si>
    <t>SERVIÇOS PRELIMINARES</t>
  </si>
  <si>
    <t>1.1</t>
  </si>
  <si>
    <t>Demolição de Alvenaria de Tijolo Comum</t>
  </si>
  <si>
    <t>Demolição do Piso em Korodur</t>
  </si>
  <si>
    <t>Demolição de Concreto Magro</t>
  </si>
  <si>
    <t>Demolição de telhas e elementos de cobertura</t>
  </si>
  <si>
    <t>Demolição de Forro e da estrutura de fixação</t>
  </si>
  <si>
    <t>Demolição de Piso em Granito</t>
  </si>
  <si>
    <t>m²</t>
  </si>
  <si>
    <t>Retirada de Divisórias em Madeira e Divilux.</t>
  </si>
  <si>
    <t>Retirada dos blocos em concreto sextavados</t>
  </si>
  <si>
    <t>Retirada de Esquadrias</t>
  </si>
  <si>
    <t>Retirada das divisórias em granito dos banheiros</t>
  </si>
  <si>
    <t>Retirada de Louças e Metais Sanitários</t>
  </si>
  <si>
    <t>Retirada de bancadas em granito</t>
  </si>
  <si>
    <t>3.1</t>
  </si>
  <si>
    <t>4.1</t>
  </si>
  <si>
    <t xml:space="preserve">Transporte horizontal de materiais diversos até 100m de distância. </t>
  </si>
  <si>
    <t>4.2</t>
  </si>
  <si>
    <t>PAREDES E PAINÉIS</t>
  </si>
  <si>
    <t>5.1</t>
  </si>
  <si>
    <t>5.1.1</t>
  </si>
  <si>
    <t>5.1.2</t>
  </si>
  <si>
    <t>5.2</t>
  </si>
  <si>
    <t>PAINÉIS EM GESSO</t>
  </si>
  <si>
    <t>5.2.1</t>
  </si>
  <si>
    <t>Execução de painéis com chapas de gesso acartonado Standard (ST) para áreas secas, com espessura de 12,5mm, fabricação Lafarge Gypsum ou equivalente técnico, incluindo os perfilados metálicos de estruturação dos painéis, fitas, massa de rejunte e demais acessórios necessários à execução dos painéis.</t>
  </si>
  <si>
    <t>5.2.2</t>
  </si>
  <si>
    <t>ESQUADRIAS</t>
  </si>
  <si>
    <t>6.1</t>
  </si>
  <si>
    <t>EM MADEIRA</t>
  </si>
  <si>
    <t>6.1.1</t>
  </si>
  <si>
    <t>6.2</t>
  </si>
  <si>
    <t>6.2.1</t>
  </si>
  <si>
    <t>6.2.2</t>
  </si>
  <si>
    <t>6.3</t>
  </si>
  <si>
    <t>EM ALUMÍNIO E VIDRO LAMINADO</t>
  </si>
  <si>
    <t>6.3.1</t>
  </si>
  <si>
    <t>6.3.2</t>
  </si>
  <si>
    <t>6.3.3</t>
  </si>
  <si>
    <t>6.3.4</t>
  </si>
  <si>
    <t>6.4</t>
  </si>
  <si>
    <t>EM ALUMÍNIO E VIDRO TEMPERADO</t>
  </si>
  <si>
    <t>6.4.1</t>
  </si>
  <si>
    <t>6.5</t>
  </si>
  <si>
    <t>EM VIDRO TEMPERADO</t>
  </si>
  <si>
    <t>6.5.1</t>
  </si>
  <si>
    <t>6.6</t>
  </si>
  <si>
    <t>EM ALUMÍNIO COM VENEZIANA</t>
  </si>
  <si>
    <t>6.6.1</t>
  </si>
  <si>
    <t>6.6.2</t>
  </si>
  <si>
    <t>6.7</t>
  </si>
  <si>
    <t>EM GRADE DE FERRO</t>
  </si>
  <si>
    <t>6.7.1</t>
  </si>
  <si>
    <t>6.8</t>
  </si>
  <si>
    <t xml:space="preserve">EM AÇO </t>
  </si>
  <si>
    <t>6.8.1</t>
  </si>
  <si>
    <t>EM AÇO COM ISOLAMENTO EM POLIURETANO</t>
  </si>
  <si>
    <t>DE VIDRO LAMINADO</t>
  </si>
  <si>
    <t>7.1</t>
  </si>
  <si>
    <t>ESPELHOS</t>
  </si>
  <si>
    <t>7.1.1</t>
  </si>
  <si>
    <t>Fornecimento e instalação de espelhos do tipo cristal incolor 4mm lapidado, colados sobre base composta de uma chapa de compensado de virola 4mm, GIDAL ou equivalente técnico, e uma chapa de isopor de 5mm. Incluindo todos os parafusos e buchas para fixação e arremate por cantoneira "L" em alumínio.</t>
  </si>
  <si>
    <t>7.2</t>
  </si>
  <si>
    <t>7.2.1</t>
  </si>
  <si>
    <t>COBERTURA</t>
  </si>
  <si>
    <t>8.1</t>
  </si>
  <si>
    <t xml:space="preserve">TELHA EM CHAPA DE AÇO </t>
  </si>
  <si>
    <t>8.1.1</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</si>
  <si>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</si>
  <si>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8.1.2</t>
  </si>
  <si>
    <t>Fornecimento e instalação de cumeeira autoportante em chapa de aço galvalume (liga de 55% alumínio, 43,5% zinco, 1,5% silício) perfiladas, planas ou arqueadas, h=26cm e espessura=1,55mm, pré-pintadas com acabamento top-coat na cor mostarda, ref.IMAP-850, Telaport ou equivalente técnico.</t>
  </si>
  <si>
    <t>m</t>
  </si>
  <si>
    <t>8.1.3</t>
  </si>
  <si>
    <t>Fornecimento e instalação de telha em chapa de aço zincado por imersão a quente, com espessura de 50mm, sistema “zipado”  e pré-pintura em linhas contínuas de pinturas de bobinas (sistema Coil Coating), da Perfilor, modelo LR-ZIP53, ou equivalente técnico.</t>
  </si>
  <si>
    <t>Fornecimento e instalação de telha em chapa de aço zincado calandrada, ref.LR17 da Perfilor, ou equivalente técnico, com pré-pintura nos sitema Coil coatin, na cor cinza claro.</t>
  </si>
  <si>
    <t>PLACAS DE CIMENTO E PARTÍCULAS DE MADEIRA</t>
  </si>
  <si>
    <t xml:space="preserve">Fornecimento e instalação de painéis constituídos de cimento portland CEM-II A-L42,5R (66,7%), partículas de madeira resinosa descascada (20,7%), água (10,7%), Silicato de sódio e Sulfato de alumínio (1,9%), com dimensões 2,60x1,25m, espessura de 12mm, na cor cinza,com acabamento em verniz poliuretano incolor, da marca Viroc ou equivalente técnico. </t>
  </si>
  <si>
    <t>POLICARBONATO</t>
  </si>
  <si>
    <t>COBERTURA EM FIBRA NATURAL</t>
  </si>
  <si>
    <t>Fornecimento e instalação de cobertura em fibra natural de piaçava trançada, com aplicação de resina anti-chamas.</t>
  </si>
  <si>
    <t>CALHAS METÁLICAS</t>
  </si>
  <si>
    <t>RUFOS METÁLICOS</t>
  </si>
  <si>
    <t>Fornecimento e instalação de rufo metálico, fabricado sob medida, para telha IMAP-850, Telaport, ou equivalente técnico.</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</si>
  <si>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</si>
  <si>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CHAPA PARA RECOBRIMENTO LONGITUDINAL DAS TELHAS</t>
  </si>
  <si>
    <t>ALUMÍNIO COMPOSTO</t>
  </si>
  <si>
    <t>9.1</t>
  </si>
  <si>
    <t>ARGAMASSA POLIMÉRICA</t>
  </si>
  <si>
    <t>9.1.1</t>
  </si>
  <si>
    <t>Fornecimento e execução de argamassa polimérica armada com tela de poliéster resinada (3x3m), malha de 3x3mm. Utilizar argamassa polimérica Vedatop, da marca Otton Baumgart (Vedacit) ou equivalente técnico.</t>
  </si>
  <si>
    <t>9.2</t>
  </si>
  <si>
    <t>MANTA ASFÁLTICA 4mm</t>
  </si>
  <si>
    <t>9.2.1</t>
  </si>
  <si>
    <t>Execução de manta asfáltica 4mm colada com asfalto quente (200º)</t>
  </si>
  <si>
    <t>9.2.2</t>
  </si>
  <si>
    <t>9.3</t>
  </si>
  <si>
    <t>IMPERMEABILIZAÇÃO QUANDO EM CONTATO DIRETO COM A ÁGUA</t>
  </si>
  <si>
    <t>9.3.1</t>
  </si>
  <si>
    <t>Fornecimento e aplicação de impermeabilizante à base de resinas termoplásticas e cimentos aditivados Viaplus 5000, da Viapol, ou equivalente técnico.</t>
  </si>
  <si>
    <t>9.3.2</t>
  </si>
  <si>
    <t>Fornecimento e execução de revestimento impermeabilizante Viaplus 1000, da Viapol impermeabilizantes, ou equivalente técnico, sendo este semi-flexível, bi-componente (A+B), onde o componente A é uma resina (polímeros acrílicos emulsionados) e o componente B é um pó cinza, composto de cimentos especiais, aditivos impermeabilizantes, plastificantes e agregados minerais</t>
  </si>
  <si>
    <t>FORRO</t>
  </si>
  <si>
    <t>10.1</t>
  </si>
  <si>
    <t>FORRO EM ALUZINC</t>
  </si>
  <si>
    <t>10.1.1</t>
  </si>
  <si>
    <t xml:space="preserve">Fornecimento e aplicação de forro em Aluzinc do tipo Colméia, marca Hunter Douglas, da linha Forros Abertos, modelo CELL T15 ou equivalente técnico, composto por grelhas de 625 x 625 mm, modulação das células de 78mm, apoiadas sobre estrutura de perfis T15 invertidos. Cada painel é constituído de retículas em forma de “U” com 15mm de base e 38mm de altura, obedecendo a modulação de 78mm entre eixos de células. </t>
  </si>
  <si>
    <t>10.1.2</t>
  </si>
  <si>
    <t xml:space="preserve">Fornecimento e aplicação de forro em aluzinc em réguas de 84mm de largura,textura lisa, marca Hunter Douglas, da linha Forros Lineares, modelo 84R, com comprimento de 3m, fixado ao porta-painel de modelo V5, e fechamento das juntas com flush . </t>
  </si>
  <si>
    <t>10.1.3</t>
  </si>
  <si>
    <t>Fornecimento e aplicação de forro em aluzinc da marca Hunter Douglas, linha Forros modulados, modelo Tile Tegular ou equivalente técnico, composto por bandejas quadradas de 625 x 625mm, com arestas rebaixadas, apoiadas sobre estrutura de perfil “T”, modelo Suprafine 9/16”.</t>
  </si>
  <si>
    <t>10.1.4</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</si>
  <si>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</si>
  <si>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10.2</t>
  </si>
  <si>
    <t>FORRO EM GESSO</t>
  </si>
  <si>
    <t>10.2.1</t>
  </si>
  <si>
    <t>Fornecimento e aplicação de forro de gesso acartonado Knauf de placas Standard (ST), no sistema D112 unidirecional, ou equivalente técnico, incluindo perfis metálicos de estruturação, pendurais, tirantes, parafusos e demais itens que compõem o forro.</t>
  </si>
  <si>
    <t>10.2.2</t>
  </si>
  <si>
    <t>10.3</t>
  </si>
  <si>
    <t>FORRO EM CHAPA DE ALUMÍNIO COMPOSTO</t>
  </si>
  <si>
    <t>10.3.1</t>
  </si>
  <si>
    <t>10.4</t>
  </si>
  <si>
    <t>FORRO EM PALHA</t>
  </si>
  <si>
    <t>10.4.1</t>
  </si>
  <si>
    <t>Fornecimento e aplicação de forro em palha regional com aplicação de resina anti-chamas</t>
  </si>
  <si>
    <t>FORRO DO CONECTOR EM ALUMÍNIO FUNDIDO</t>
  </si>
  <si>
    <t>Fornecimento e instalação de painel, a ser executado artesanalmente com alumínio fundido, com iluminação externa em Leds que variam de cor conforme uma fonte eletrônica, afixado sobre estrutura de aço.</t>
  </si>
  <si>
    <t>REVESTIMENTO DE PAREDE</t>
  </si>
  <si>
    <t>11.1</t>
  </si>
  <si>
    <t>CHAPISCO/EMBOÇO/REBOCO</t>
  </si>
  <si>
    <t>11.1.1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</si>
  <si>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</si>
  <si>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11.1.2</t>
  </si>
  <si>
    <t>Execução de emboço/massa única para paredes interna e externa, argamassa mista de cimento, cal hidratada e areia sem peneirar traço 1:2:8, que deverá ser aplicada sobre chapisco, em toda as paredes que receberão pintura ou algum tipo de revestimento (com exceção do laminado melamínico).</t>
  </si>
  <si>
    <t>11.1.3</t>
  </si>
  <si>
    <t>Execução de emboço/massa única para paredes internas e externas com argamassa de cimento e areia sem peneirar, traço 1:3, que deverá ser aplicado em todas as paredes com acabamento em laminado melamínico.</t>
  </si>
  <si>
    <t>11.1.4</t>
  </si>
  <si>
    <t>Execução de reboco com argamassa mista de cimento, cal hidratada e areia sem peneirar traço 1:2:6</t>
  </si>
  <si>
    <t>11.2</t>
  </si>
  <si>
    <t>REVESTIMENTO EM LAMINADO MELAMÍNICO</t>
  </si>
  <si>
    <t>11.2.1</t>
  </si>
  <si>
    <t>Fornecimento e aplicação de material compacto de alta densidade composto de materiais  celulósicos (papels) impregnados com resinas termoestáveis (melamínicas e fenólicas) prensadas por meio de calor e alta pressão, Formiwall, da marca Fórmica, na cor branco gelo, L-106-TX ou equivalente técnico.</t>
  </si>
  <si>
    <t>Fornecimento e aplicação de material compacto de alta densidade composto extrato de fibras celulósicas impregnadas com resinas fenólicas termofixas compactadas por processo de alta pressão, com superfície composta de papel decorativo de folhas overlay impregnadas com resinas aminoplásticas e filme de proteção superficial, Painel  Formiline estrutural TS Exterior, na cor Mogno Sevilha M452, acabamento WOOD PORO, da marca Fórmica ou equivalente técnico.</t>
  </si>
  <si>
    <t>11.3</t>
  </si>
  <si>
    <t>REVESTIMENTO EM CHAPA DE ALUMÍNIO</t>
  </si>
  <si>
    <t>Fornecimento e instalação de chapas de alumínio composto, constituído de duas lâminas de alumínio de 0,5 mm de espessura e um núcleo central de polietileno maciço, com 4 mm marca Alcan, modelo Alucobond na cor 101-White 16, com juntas de 10 mm com selante em poliuretano Sikaflex 1A plus, da Sika,ou equivalente técnico.</t>
  </si>
  <si>
    <t>REVESTIMENTO CERÂMICO</t>
  </si>
  <si>
    <t>Fornecimento e aplicação de cerâmica 0,31x0,31m Eliane, na cor Camburi Branco, ref.811637 ou equivalente técnico, com rejunte flexível de 5mm Quartzolite, na cor cinza ártico, ou equivalente técnico. Utilizar argamassa colante de uso externo e interno tipo ACII.</t>
  </si>
  <si>
    <t>PASTILHA DE VIDRO</t>
  </si>
  <si>
    <t>Fornecimento e aplicação de pastilha de vidro 2x2cm Vidrotil na cor branca ref.610 assentada sobre argamassa “pastilhas de vidro” Quatzolite na cor branca, ou equivalente técnico. A mesma argamassa assentará e rejuntará a pastilha.</t>
  </si>
  <si>
    <t>Fornecimento e aplicação de pastilha de vidro 2x2cm Vidrotil na cor verde claro ref.240A assentada sobre argamassa “pastilhas de vidro” Quatzolite na cor verde tropical, ou equivalente técnico. A mesma argamassa assentará e rejuntará a pastilha.</t>
  </si>
  <si>
    <t>Pastilha de vidro 2x2cm Vidrotil na cor verde escuro ref.260 assentada sobre argamassa “pastilhas de vidro” Quatzolite na cor verde bandeira, ou equivalente técnico. A mesma argamassa assentará e rejuntará a pastilha.</t>
  </si>
  <si>
    <t>Fornecimento e aplicação de pastilha de vidro 2x2cm Vidrotil na cor rosa ref.930 assentada sobre argamassa “pastilhas de vidro” Quatzolite na cor pêssego, ou equivalente técnico. A mesma argamassa assentará e rejuntará a pastilha.</t>
  </si>
  <si>
    <t>Fornecimento e aplicação de pastilha de vidro 2x2cm Vidrotil na cor lilás ref.330 assentada sobre argamassa “pastilhas de vidro” Quatzolite na cor violeta, ou equivalente técnico. A mesma argamassa assentará e rejuntará a pastilha.</t>
  </si>
  <si>
    <t>Pastilha de vidro 2x2cm Vidrotil na cor transparente ref.3600 assentada sobre argamassa “pastilhas de vidro” Quatzolite na cor branca, ou equivalente técnico. A mesma argamassa assentará e rejuntará a pastilha.</t>
  </si>
  <si>
    <t>Pastilha de vidro 2x2cm Vidrotil na cor azul ref.480 assentada sobre argamassa “pastilhas de vidro” Quatzolite na cor azul cobalto, ou equivalente técnico. A mesma argamassa assentará e rejuntará a pastilha.</t>
  </si>
  <si>
    <t>Fornecimento e aplicação de pastilha de vidro 2x2cm Vidrotil na cor laranja ref.1500 assentada sobre argamassa “pastilhas de vidro” Quatzolite na cor laranja, ou equivalente técnico. A mesma argamassa assentará e rejuntará a pastilha.</t>
  </si>
  <si>
    <t>PASTILHA DE PORCELANA</t>
  </si>
  <si>
    <t>Fornecimento e aplicação de pastilha de porcelana 5x5cm Atlas na cor azul petróleo ref.B2147, ou equivalente técnico, assentadas sobre argamassa “pastilhas de porcelana” Quatzolite” ou equivalente técnico, na cor azul cobalto. A mesma argamassa assentará e rejuntará a pastilha.</t>
  </si>
  <si>
    <t>Fornecimento e aplicação de pastilha de porcelana 5x5cm Atlas na cor verde claro Curuá ref.B7310, ou equivalentes técnicos, assentadas sobre argamassa “pastilhas de porcelana” Quatzolite” ou equivalente técnico, na cor  azul celeste. A mesma argamassa assentará e rejuntará a pastilha.</t>
  </si>
  <si>
    <t>Fornecimento e aplicação de pastilha de porcelana 5x5cm Atlas na cor branco ref.B2140 ou equivalentes técnicos, assentadas sobre argamassa “pastilhas de porcelana” Quatzolite ou equivalente técnico, na cor  branca. A mesma argamassa assentará e rejuntará a pastilha.</t>
  </si>
  <si>
    <t>Fornecimento e aplicação de pastilha de porcelana 5x5cm Atlas na cor verde água Caviana ref.B7309, ou equivalente técnico, assentadas sobre argamassa “pastilhas de porcelana” Quatzolite” ou equivalente técnico, na cor verde água. A mesma argamassa assentará e rejuntará a pastilha.</t>
  </si>
  <si>
    <t>GRANITO</t>
  </si>
  <si>
    <t xml:space="preserve">PAÍNEL ARTISTÍCO </t>
  </si>
  <si>
    <t xml:space="preserve">PORCELANATO </t>
  </si>
  <si>
    <t>Fornecimento e aplicação de porcelanato retificado 45x45cm, na cor branca, linha Progetto, simplesmente branco, cód. 89383, da marca Portobello, ou equivalente técnico, com rejunte de 2mm em epóxi Quartzolite, na cor cinza ártico, ou equivalente técnico. Utilizar argamassa colante, porcelanato interno Quartzolite ou equivalente técnico.</t>
  </si>
  <si>
    <t xml:space="preserve">CERÂMICA </t>
  </si>
  <si>
    <t>Fornecimento e aplicação de composição de cerâmica Hidráulica decorada nas cores 7C, 10B e 10D, 20x20cm, marca BAEPI ou equivalente técnico, assentado com argamassa segundo paginação de piso indicada em projeto, com rejunte de 2mm Weber.color fachadas, da Quartzolite, na cor cinza platina, ou equivalente técnico.</t>
  </si>
  <si>
    <t xml:space="preserve">ELEMENTO VAZADO </t>
  </si>
  <si>
    <t>Elemento vazado de concreto aparente 19x19x10cm Neo-Rex, quadriculado, ref.16, ou equivalente técnico.</t>
  </si>
  <si>
    <t>PINTURA</t>
  </si>
  <si>
    <t>12.1</t>
  </si>
  <si>
    <t>TINTA LÁTEX PVA</t>
  </si>
  <si>
    <t>12.1.1</t>
  </si>
  <si>
    <t>Fornecimento e aplicação de tinta látex PVA da marca Suvinil, linha Látex Maxx ou equivalente técnico, na cor branca, incluindo duas demãos de massa corrida à base de PVA.</t>
  </si>
  <si>
    <t>12.2</t>
  </si>
  <si>
    <t>TINTA ACRÍLICA</t>
  </si>
  <si>
    <t>12.2.1</t>
  </si>
  <si>
    <t>Fornecimento e aplicação de tinta acrílica da marca Suvinil, linha toque de Seda, ou equivalente técnico, na cor branca, incluindo duas demão de massa corrida à base de PVA (paredes internas) .</t>
  </si>
  <si>
    <t>12.3</t>
  </si>
  <si>
    <t>ESMALTE EPÓXI</t>
  </si>
  <si>
    <t>12.3.1</t>
  </si>
  <si>
    <t>Fornecimento e aplicação de tinta esmalte sintético epóxi, da marca Suvinil, ou equivalente técnico, sobre parede interna com duas demãos, incluindo emassamento, lixamento e todos os componentes necessários para a preparação da tinta.</t>
  </si>
  <si>
    <t>12.4</t>
  </si>
  <si>
    <t>VERNIZ</t>
  </si>
  <si>
    <t>12.4.1</t>
  </si>
  <si>
    <t>Fornecimento e aplicação de verniz acrílico da  marca Suvinil, ou equivalente técnico. Deverá ser aplicado sobre as superfícies de concreto aparente, com o objetivo de proteger, impermeabilizar, e realçar seu aspecto natural.</t>
  </si>
  <si>
    <t>12.5</t>
  </si>
  <si>
    <t>ESMALTE SINTÉTICO</t>
  </si>
  <si>
    <t>12.5.1</t>
  </si>
  <si>
    <t>Fornecimento e aplicação de esmalte sintético cinza médio com acabamento acetinado, sobre fundo para galvanizados, da marca Suvinil ou equivalente técnico.</t>
  </si>
  <si>
    <t>PISOS</t>
  </si>
  <si>
    <t>13.1</t>
  </si>
  <si>
    <t>LASTRO EM CONCRETO</t>
  </si>
  <si>
    <t>13.1.1</t>
  </si>
  <si>
    <t>Lastro de concreto simples, com resistência mínima fck=11 MPa, com 7cm de espessura. Essa camada deverá ser executada somente após a conclusão dos serviços de instalações embutidas no solo.</t>
  </si>
  <si>
    <t>13.2</t>
  </si>
  <si>
    <t xml:space="preserve">REGULARIZAÇÃO DE BASE  </t>
  </si>
  <si>
    <t>13.2.1</t>
  </si>
  <si>
    <t>Regularização de base ou contrapiso com cimento Portland e areia média.</t>
  </si>
  <si>
    <t>13.3</t>
  </si>
  <si>
    <t>PISO EM GRANITO</t>
  </si>
  <si>
    <t>13.3.1</t>
  </si>
  <si>
    <t>13.3.2</t>
  </si>
  <si>
    <t>13.3.3</t>
  </si>
  <si>
    <t>13.3.4</t>
  </si>
  <si>
    <t>PISO VINÍLICO</t>
  </si>
  <si>
    <t>Fornecimento e aplicação de piso vinílico 30x30cm, espessura 3,2mm da linha Dinamic, cor 511 Brisa, Fademac ou equivalente técnico.</t>
  </si>
  <si>
    <t>CARPETE</t>
  </si>
  <si>
    <t xml:space="preserve">CHAPA METÁLICA </t>
  </si>
  <si>
    <t>Fornecimento e aplicação de chapa de aço galvanizado, anti derrapante, produzida com furos oblongos repuxados 28mm, espessura 6,3mm, marca Metaltec, ou equivalente técnico, com pintura automotiva na cor cinza.</t>
  </si>
  <si>
    <t xml:space="preserve">PISO DE BORRACHA </t>
  </si>
  <si>
    <t>Fornecimento e aplicação de manta de borracha anti-derrapante, textura grão de feijão, com largura de 0,98m, cor preta, ref. B0908 preto, espessura de 3mm, linha Standard da marca Mercur ou equivalente técnico.</t>
  </si>
  <si>
    <t>PISO INDUSTRIAL DE ALTA RESISTÊNCIA</t>
  </si>
  <si>
    <t>Fornecimento e aplicação de piso industrial de alta densidade e elevada resistência à abrasão, composto por argamassa fornecida pronta para uso, sendo esta uma mistura de agregados de origem mineral, cimento Portland, aditivos especiais e fibras sintéticas, na cor cinza. Utilizar argamassa do tipo P500 B/8 BRP, fabricada pela POLIPISO ou equivalente técnico</t>
  </si>
  <si>
    <t xml:space="preserve">Fornecimento e aplicação de rodapé pré-moldado para piso industrial de alta resistência na cor cinza, fabricada pela POLIPISO ou equivalente técnico. </t>
  </si>
  <si>
    <t xml:space="preserve">Fornecimento e aplicação de piso e espelho pré-moldado para escada, do tipo piso industrial de alta resistência , composto por argamassa fornecida pronta para uso, sendo esta uma mistura de agregados de origem mineral, cimento Portland, aditivos especiais e fibras sintéticas, na cor cinza. Utilizar argamassa do tipo P500 B/8 BRP, fabricada pela POLIPISO ou equivalente técnico. </t>
  </si>
  <si>
    <t>Fornecimento e aplicação de porcelanato polido 60x60cm, na cor branca, linha Brava, Bianco polido cód. 20571E, da marca Portobello, ou equivalente técnico, com rejunte de 2mm em epóxi Quartzolite, na cor cinza ártico, ou equivalente técnico.</t>
  </si>
  <si>
    <t>Fornecimento e aplicação de porcelanato 60x60cm, na cor branca, linha Brava, Bianco anti-derrapante cód. 20572E, da marca Portobello, ou equivalente técnico, com rejunte de 3mm em epóxi Quartzolite, na cor cinza ártico, ou equivalente técnico.</t>
  </si>
  <si>
    <t>Fornecimento e aplicação de porcelanato 45x45cm, na cor cinza, linha Essencial/Granilite, cód. 98359, da marca Portobello, ou equivalente técnico, com rejunte de 5mm em epóxi Quartzolite, na cor cinza ártico, ou equivalente técnico. Utilizar argamassa colante, porcelanato interno Quartzolite ou equivalente técnico.</t>
  </si>
  <si>
    <t xml:space="preserve">PISO DE VIDRO </t>
  </si>
  <si>
    <t>Fornecimento de vidro laminado e temperado, transparente, composto por duas lâminas de vidro 19mm (totaliza 38mm), apoiado sobre estrutura metálica.</t>
  </si>
  <si>
    <t xml:space="preserve">PISO EM CONCRETO   </t>
  </si>
  <si>
    <t xml:space="preserve">Fornecimento e aplicação de piso em placas de concreto de alto desempenho, produzidos artesanalmente, de aspecto rústico, com dimensões 1.00x.20m, linha Madeyra Vecchia, cód.109009, marca Castellato, cor Mogno, ou equivalente técnico. </t>
  </si>
  <si>
    <t xml:space="preserve">PISO ELEVADO    </t>
  </si>
  <si>
    <t>LOUÇAS, METAIS E ACESSÓRIOS</t>
  </si>
  <si>
    <t>14.1</t>
  </si>
  <si>
    <t>LOUÇAS</t>
  </si>
  <si>
    <t>14.1.1</t>
  </si>
  <si>
    <t>Fornecimento e instalação de cuba de sobrepor redonda ref. L50, cor GE 17 – branco gelo, Deca ou equivalente técnico.</t>
  </si>
  <si>
    <t>14.1.2</t>
  </si>
  <si>
    <t>Fornecimento e instalação de lavatório com coluna suspensa, modelo Vogue Plus ref. L51+CS1, cor GE 17 – branco gelo, Deca ou equivalente técnico.</t>
  </si>
  <si>
    <t>Fornecimento e instalação de lavatório suspenso sem coluna, cor branco, linha Donna, ref. 32036, Celite ou equivalente técnico.</t>
  </si>
  <si>
    <t>Fornecimento e instalação de bacia sanitária convencional, modelo Vogue Plus, ref. P5, cor GE 17 – branco gelo, Deca ou equivalente técnico.</t>
  </si>
  <si>
    <t>Fornecimento e instalação de bacia sanitária convencional linha conforto, modelo Vogue Plus ref.P51, cor GE 17 – branco gelo, Deca ou equivalente técnico.</t>
  </si>
  <si>
    <t>Fornecimento e instalação de bacia turca, cód. 08251, cor 01 – branco, Celite ou equivalente técnico.</t>
  </si>
  <si>
    <t>Fornecimento e instalação de mictório com sifão integrado, ref. M712, cor GE 17 – branco gelo, Deca ou equivalente técnico.</t>
  </si>
  <si>
    <t>Fornecimento e instalação de tanque em louça GD 600X500 MM, cód. TQ03 + CT25 - 40 litros, cor GE 17 – branco gelo, Deca ou equivalente técnico.</t>
  </si>
  <si>
    <t>14.2</t>
  </si>
  <si>
    <t>METAIS</t>
  </si>
  <si>
    <t>14.2.1</t>
  </si>
  <si>
    <t>Fornecimento e instalação de torneira eletrônica de banca Anti-Vandalismo Pilha Vision, ref. 1196-EL-AV, Fabrimar ou equivalente técnico.</t>
  </si>
  <si>
    <t>Fornecimento e instalação de válvula de descarga eletrônica anti-vandalismo para mictório Elétrica Vision, ref. 3550-ELA-AV, Fabrimar ou equivalente técnico.</t>
  </si>
  <si>
    <t>Fornecimento e instalação de válvula de escoamento universal em metal cromado, para lavatórios, Ref.1601, Fabrimar ou equivalente.</t>
  </si>
  <si>
    <t>Fornecimento e instalação de sifão para lavatório em metal cromado ref.1680 C 100 112, Deca ou equivalente técnico.</t>
  </si>
  <si>
    <t>Fornecimento e instalação de válvula de descarga com acabamento para válvula de descarga anti-vandalismo, Docol System ref. 01505006 Docol ou equivalente técnico.</t>
  </si>
  <si>
    <t>Fornecimento e instalação de válvula com chuveiro de vazão constante Pressmatic Antivandalismo, cód. 17125006-CR, Docol ou equivalente técnico.</t>
  </si>
  <si>
    <t>Fornecimento e instalação de registro de pressão com acabamento Spot Ref.1416 C 43 034 Deca ou equivalente técnico.</t>
  </si>
  <si>
    <t>Fornecimento e instalação de cuba em aço inox redonda BL de embutir, Linha Prime, ref. 94014206, furo para válvula de Ø 3 1/2", acabamento alto brilho, Tramontina ou equivalente técnico.</t>
  </si>
  <si>
    <t>Fornecimento e instalação de válvula de escoamento para cuba cozinha/tanque em metal cromado de ø 3½”, ref: 94510012, Tramontina ou equivalente técnico.</t>
  </si>
  <si>
    <t>Fornecimento e instalação de sifão para tanque/cuba cozinha, ref.1680 C 112, Deca ou equivalente técnico.</t>
  </si>
  <si>
    <t>Fornecimento e instalação de cuba retangular BL em aço inox, linha Prime, ref. 94020106, Tramontina ou equivalente técnico.</t>
  </si>
  <si>
    <t>Fornecimento e instalação de misturador monocomando para cozinha, Swing Plus, cód. 00035606, Docol ou equivalente técnico.</t>
  </si>
  <si>
    <t>Fornecimento e instalação de torneira de cozinha com arejador, ref.1157C, Deca, ou equivalente técnico.</t>
  </si>
  <si>
    <t>Fornecimento e instalação de torneira para lavatório de parede Pressmatic antivandalismo AP 85mm, cód. AP 17165106, Docol ou equivalente técnico.</t>
  </si>
  <si>
    <t>Fornecimento e instalação de válvula de descarga com acabamento para válvula de descarga Pressmatic, com abertura e fechamento automático, linha Benefit, cód. 00184906-CR, Docol ou equivalente técnico.</t>
  </si>
  <si>
    <t>Fornecimento e instalação de torneira para lavatório de mesa Pressmatic Benefit, cód. 00490706, Docol ou equivalente técnico.</t>
  </si>
  <si>
    <t>14.3</t>
  </si>
  <si>
    <t>ACESSÓRIOS</t>
  </si>
  <si>
    <t>14.3.1</t>
  </si>
  <si>
    <t>Fornecimento e instalação de kit de fixação para mictório M712, cód. FM712, Deca ou equivalente ténico.</t>
  </si>
  <si>
    <t>Fornecimento e instalação de assento para bacia sanitária Vogue Plus, modelo convencional em plástico, ref. AP50, Deca ou equivalente técnico, na cor branca.</t>
  </si>
  <si>
    <t>Fornecimento e instalação de assento para bacia sanitária Vogue Plus com abertura frontal em plástico, ref. AP52, Deca ou equivalente técnico, na cor branca.</t>
  </si>
  <si>
    <t>Fornecimento e instalação de um conjunto com 2 barras de apoio para portadores de necessidades especiais, executadas em tubo de aço inox DIN 2440, Ø nominal 1 1/4", com apoios circulares em chapa de aço inox escovado nº 9, fixados à parede por meio de parafusos de cabeça abaulada, com sextavado interno, de aço inox 304 (A2) M8x50mm e buchas de nylon S10.</t>
  </si>
  <si>
    <t>Fornecimento e instalação de saboneteira de parede em louça, cód. A180, cor GE 17 – branco gelo, Deca ou equivalente técnico.</t>
  </si>
  <si>
    <t>Fornecimento e instalação de Cabide cromado linha Evidence, ref. 2060 C EVD, Deca ou equivalente técnico.</t>
  </si>
  <si>
    <t xml:space="preserve">Fornecimento e instalação de tubo flexível (sifão flexível) universal, cód. 10101, Amanco ou equivalente técnico. </t>
  </si>
  <si>
    <t>ARTEFATOS DE MÁRMORE E GRANITO</t>
  </si>
  <si>
    <t>15.1</t>
  </si>
  <si>
    <t>BANCADAS, TESTEIRAS E RESPALDOS</t>
  </si>
  <si>
    <t>15.1.1</t>
  </si>
  <si>
    <t>DIVISÓRIAS EM GRANITO</t>
  </si>
  <si>
    <t>PRATELEIRAS EM GRANITO</t>
  </si>
  <si>
    <t>RODAPÉS EM GRANITO</t>
  </si>
  <si>
    <t>SOLEIRA EM GRANITO</t>
  </si>
  <si>
    <t>FRISOS EM GRANITO</t>
  </si>
  <si>
    <t>MOLDURA DE PORTA EM GRANITO</t>
  </si>
  <si>
    <t>CHAPINS EM GRANITO</t>
  </si>
  <si>
    <t>DIVERSOS</t>
  </si>
  <si>
    <t>CORRIMÃOS</t>
  </si>
  <si>
    <t>Fornecimento e instalação de corrimãos em tubo de aço SCHEDULE 40 Ø nominal 1", fixados à alvenaria por meio de tubos intermediários a cada 1,20m,  com pintura de acabamento em tinta poliuretânica Sumatane HB semi-brilho, na cor Munsell N 6.5, sobre primer Sumadur SP 530 da Sumaré ou equivalente técnico.</t>
  </si>
  <si>
    <t>Fornecimento e instalação de corrimãos com tubos principais de aço inox escovado DIN 2440, Ø nominal 1" e tubos secundários de aço inox escovado DIN 2440, Ø nominal 3/4", soldados aos principais, com apoios em chapa de aço inox escovado nº 5, fixados ao piso por meio de 3 (três) chumbadores em aço inoxidável tipo camisa para trabalho pesado cód. 2374 POWER BOLT 1/4x3", com cabeça sextavada 5/16”, cargas de ruptura de até 9,9 ton em tração e 13 ton em corte, da Hard ou equivalente técnico.</t>
  </si>
  <si>
    <t>DEFENSAS PARA CARRINHOS</t>
  </si>
  <si>
    <t>Fornecimento e instalação de barras de proteção em tubo de aço inox escovado DIN 2440, Ø nominal 2 1/2”, fixados fixados ao piso por meio de 3 (três) chumbadores em aço inoxidável tipo camisa, ou equivalente técnico.</t>
  </si>
  <si>
    <t>PROTEÇÃO TERMO-ACÚSTICA PARA ENTRE-FORROS</t>
  </si>
  <si>
    <t>Camada de feltros leves flexíveis em lã de rocha basáltica envelopados em polietileno, ref.: RM-25 auto-extinguível ROLL-MAX/THERMAX ou equivalente técnico.</t>
  </si>
  <si>
    <t>SUPORTE PARA TELEFONES PÚBLICOS</t>
  </si>
  <si>
    <t>ESCADA DE ACESSO</t>
  </si>
  <si>
    <t>Escadas de acesso ao COA-COE/barrilete, com 45 cm de largura, com 9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</si>
  <si>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12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</si>
  <si>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5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</si>
  <si>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DIVISÓRIAS PARA LOJAS DESOCUPADAS</t>
  </si>
  <si>
    <t>Compensado de 20mm estruturado internamente com barrotes em madeira de 2x3”, emassado com PVA látex e pintura em tinta acrílica acetinada na cor branco neve, e portas em madeira semi-ôca com mesmo tratamento do compensado, com dobradiças e fechaduras ref. PAPAIZ ou equivalente técnico.</t>
  </si>
  <si>
    <t>CANTONEIRAS</t>
  </si>
  <si>
    <t>Perfis em alumínio “canto de azulejo” com pintura eletrostática na cor branca e raio de 18mm com aba interna para chumbação na alvenaria, ref. DC 026, ALCOA ou equivalente técnico.</t>
  </si>
  <si>
    <t>DOMUS</t>
  </si>
  <si>
    <t>Domus em acrílico leitoso 1.45 x 1.45m com ventilação, Acril Domos ou equivalente técnico.</t>
  </si>
  <si>
    <t>TUBOS EM AÇO INOX POLIDOS</t>
  </si>
  <si>
    <t xml:space="preserve">Tubo em aço inox polido Ø3” </t>
  </si>
  <si>
    <t>ESTRUTURA METÁLICA DECORATIVA DA CAPELA</t>
  </si>
  <si>
    <t>Execução de estrutura metálica, na sala ecumênica, com função decorativa, em formato de galhos de árvores, composta por tubos de secção circular estruturais da Gerdau ou equivalente técnico segundo norma Dim 2440, de diâmetros Ø=101,6mm e = 4mm peso específico= 12,1kg/m , e Ø=73mm e =4mm peso específico= 6,74kg/m fixados à laje de piso através de flange executado em chapa de aço carbono e=1/4” e 4 (Quatro) chumbadores de expansão Tecbolt TBM 14045 1/4x2 1/4”, para cada pilar.</t>
  </si>
  <si>
    <t>kg</t>
  </si>
  <si>
    <t>CARENAGEM DOS PILARES</t>
  </si>
  <si>
    <t>PROTEÇÃO TÉMICA PARA COBERTURA</t>
  </si>
  <si>
    <t xml:space="preserve">Fornecimento e aplicação de filme rígido, expandindo em até 30 vezes durante o processo de cura, transformando-se em uma camada única e sem emenda, isolando o telhado dos raios solares. Proporciona impermeabilização contra infiltração de água, redução dos fatores de dilatação e contração do prédio. Elimina os problemas de fissuras e trincas. </t>
  </si>
  <si>
    <t>m³</t>
  </si>
  <si>
    <t>un</t>
  </si>
  <si>
    <r>
      <rPr>
        <b/>
        <sz val="11"/>
        <color indexed="8"/>
        <rFont val="Arial"/>
        <family val="2"/>
      </rPr>
      <t xml:space="preserve"> SISTEMAS ELETROMECÂNICOS </t>
    </r>
    <r>
      <rPr>
        <sz val="11"/>
        <rFont val="Arial"/>
        <family val="2"/>
      </rPr>
      <t xml:space="preserve"> </t>
    </r>
  </si>
  <si>
    <r>
      <t xml:space="preserve"> </t>
    </r>
    <r>
      <rPr>
        <b/>
        <sz val="11"/>
        <color indexed="8"/>
        <rFont val="Arial"/>
        <family val="2"/>
      </rPr>
      <t xml:space="preserve">TELEMÁTICA </t>
    </r>
    <r>
      <rPr>
        <sz val="11"/>
        <rFont val="Arial"/>
        <family val="2"/>
      </rPr>
      <t xml:space="preserve"> </t>
    </r>
  </si>
  <si>
    <r>
      <t xml:space="preserve"> </t>
    </r>
    <r>
      <rPr>
        <b/>
        <sz val="11"/>
        <color indexed="8"/>
        <rFont val="Arial"/>
        <family val="2"/>
      </rPr>
      <t xml:space="preserve">SISTEMAS ELETRÔNICOS </t>
    </r>
    <r>
      <rPr>
        <sz val="11"/>
        <rFont val="Arial"/>
        <family val="2"/>
      </rPr>
      <t xml:space="preserve"> </t>
    </r>
  </si>
  <si>
    <t>ITEM</t>
  </si>
  <si>
    <t>1.2</t>
  </si>
  <si>
    <t>FUNDAÇÕES</t>
  </si>
  <si>
    <t>4.3</t>
  </si>
  <si>
    <t>Limpeza final da obra</t>
  </si>
  <si>
    <t>UNIDADE</t>
  </si>
  <si>
    <t>QUANT.</t>
  </si>
  <si>
    <t>CUSTOS (R$)</t>
  </si>
  <si>
    <t>UNITÁRIO</t>
  </si>
  <si>
    <t>TOTAL</t>
  </si>
  <si>
    <t>1.2.1</t>
  </si>
  <si>
    <t>1.3</t>
  </si>
  <si>
    <t>1.3.1</t>
  </si>
  <si>
    <t>1.3.2</t>
  </si>
  <si>
    <t>Execução de lastro de concreto magro, com resistência mínima fck=11 MPa, com 7cm de espessura.</t>
  </si>
  <si>
    <t xml:space="preserve">Execução de piso cimentado liso com camada de cimento e areia média, traço 1:4, desempenada, com espessura mínima de 15mm, aplicada sobre lastro de concreto magro. </t>
  </si>
  <si>
    <t xml:space="preserve">Execução de piso cimentado áspero com camada de cimento e areia grossa, traço 1:4, desempenada, com espessura mínima de 15mm. </t>
  </si>
  <si>
    <t>Desmatamento, destocamento e limpeza</t>
  </si>
  <si>
    <t>TERRAPLENAGEM</t>
  </si>
  <si>
    <t>Regularização e compactação do sub-leito</t>
  </si>
  <si>
    <t>Escavação e carga  de material de 1a categoria - jazida</t>
  </si>
  <si>
    <t>Transporte de material de jazida dmt = 10 km</t>
  </si>
  <si>
    <t>Base estabilizada granulometricamente com mistura solo-areia-brita (70%-20%-10%)</t>
  </si>
  <si>
    <t>Sub-base estabilizada granulometricamente com solo e areia (80% e 20%)</t>
  </si>
  <si>
    <t>Imprimação betuminosa com CM-30</t>
  </si>
  <si>
    <t>Pintura de ligação</t>
  </si>
  <si>
    <t>Concreto betuminoso usinado a quente, incluso fornecimento e aplicação, exclusive transporte</t>
  </si>
  <si>
    <t>Transporte de CBUQ c/dmt até 25km</t>
  </si>
  <si>
    <t>Camada Drenante e=1cm (cimento/areia - traço 1:8 e aditivada emulsão asfáltica))</t>
  </si>
  <si>
    <t>PAVIMENTAÇÃO</t>
  </si>
  <si>
    <t>SINALIZAÇÃO VIÁRIA</t>
  </si>
  <si>
    <t>DRENAGEM DE ÁGUAS PLUVIAIS</t>
  </si>
  <si>
    <t>Escavação de Vala com Profundidade Até 3,00 m</t>
  </si>
  <si>
    <t>Berço de Seixo Para Assentamento da Tubulação</t>
  </si>
  <si>
    <t>Rede Colet. Tubo de Concreto PA-2 - D. 0,50 m Fornec. E Assentamento</t>
  </si>
  <si>
    <t>Rede Colet. Tubo de Concreto PA-2 - D. 0,60 m Fornec. E Assentamento</t>
  </si>
  <si>
    <t>Rede Colet. Tubo de Concreto PA-2 - D. 0,80 m Fornec. E Assentamento</t>
  </si>
  <si>
    <t>Rede Colet. Tubo de Concreto PA-2 - D. 1,00 m Fornec. E Assentamento</t>
  </si>
  <si>
    <t>Tubo PEAD 200mm</t>
  </si>
  <si>
    <t>Tubo Perfurado 100mm</t>
  </si>
  <si>
    <t>Boca de Lobo Dupla</t>
  </si>
  <si>
    <t>Boca de Lobo Simples</t>
  </si>
  <si>
    <t>Descida de águas pluviais</t>
  </si>
  <si>
    <t>Caixa de passagem de águas pluviais com tampa de ferro 60x60cm</t>
  </si>
  <si>
    <t xml:space="preserve">Canaleta com grelha </t>
  </si>
  <si>
    <t>Retirada de piso de concreto asfáltico</t>
  </si>
  <si>
    <t>Retirada de meio-fio (Guia)</t>
  </si>
  <si>
    <t>Retirada de Sarjeta</t>
  </si>
  <si>
    <t>Remoção de estrutura metálica da cobertura</t>
  </si>
  <si>
    <t>Retirada da cobertura (telhas)</t>
  </si>
  <si>
    <t>Remoção de postes c = 3m (Concreto/Metálico)</t>
  </si>
  <si>
    <t>Remoção de postes c = 9m (Concreto/Metálico)</t>
  </si>
  <si>
    <t>Remoção de postes c = 20m (Concreto/Metálico)</t>
  </si>
  <si>
    <t>Remoção de luminárias</t>
  </si>
  <si>
    <t>Demolição de muro (Alvenaria)</t>
  </si>
  <si>
    <t>Demolição estrutura de concreto</t>
  </si>
  <si>
    <t>4.1.1</t>
  </si>
  <si>
    <t>4.2.1</t>
  </si>
  <si>
    <t>4.3.1</t>
  </si>
  <si>
    <t>4.3.2</t>
  </si>
  <si>
    <t xml:space="preserve">Suporte para telefone público, fixado ao piso, com superfície curva, largura de 80 cm, espessura de 12 cm, estruturado em perfis de aço SAC-41 nas espessuras de 4,77 mm, 2,66 mm, com revestimento em painel de alumínio composto, código Bright Silver KF-4010Z, espessura 3mm, e um núcleo central de polietileno e outra face com acabamento em alumínio simples, fixados em perfil "U" de alumínio, referência ALUCOMAT ou equivalente. </t>
  </si>
  <si>
    <t xml:space="preserve">EM ALUMINIO   </t>
  </si>
  <si>
    <t xml:space="preserve">EM ALUMINIO E VIDRO TEMPERADO  </t>
  </si>
  <si>
    <t>CALHAS METALICAS</t>
  </si>
  <si>
    <t>BRISE DE CHAPA METALICA</t>
  </si>
  <si>
    <t>Fornecimento e instalação de Estrutura em perfil quadrado, de 4”x3”, em chapa metálica, com fundo em Prime e acabamento em esmalte sintético na cor Preto. Serão fixados painéis em policarbonato cristal com aplicação de película colorida translúcida, através de perfis “U” metálico de ½”.</t>
  </si>
  <si>
    <t>REVESTIMENTO EM PAREDE</t>
  </si>
  <si>
    <t>VERNIZ ACRILICO</t>
  </si>
  <si>
    <t>EM ALAMBRADO COM TELA</t>
  </si>
  <si>
    <t>ARQUITETURA - ESTACIONAMENTO (EDIFÍCIO GARAGEM)</t>
  </si>
  <si>
    <t>LIMPEZAS E REMOÇÕES</t>
  </si>
  <si>
    <t>Limpeza do terreno (solo natural)</t>
  </si>
  <si>
    <t>Remoção dos entulhos no terreno (solo natural)</t>
  </si>
  <si>
    <t>Fornecimento e colocação de terra vegetal</t>
  </si>
  <si>
    <t>PLANTIO DA VEGETAÇÃO</t>
  </si>
  <si>
    <t>lt</t>
  </si>
  <si>
    <t>2.1</t>
  </si>
  <si>
    <t>2.1.1</t>
  </si>
  <si>
    <t>2.1.2</t>
  </si>
  <si>
    <t>2.2</t>
  </si>
  <si>
    <t>2.2.1</t>
  </si>
  <si>
    <t>COMUNICAÇÃO VISUAL</t>
  </si>
  <si>
    <t>4.1.3</t>
  </si>
  <si>
    <t>4.2.1.1</t>
  </si>
  <si>
    <t>4.2.1.2</t>
  </si>
  <si>
    <t>4.2.1.3</t>
  </si>
  <si>
    <t>4.2.1.4</t>
  </si>
  <si>
    <t>4.2.2</t>
  </si>
  <si>
    <t>4.2.2.1</t>
  </si>
  <si>
    <t>4.2.2.2</t>
  </si>
  <si>
    <t>4.2.2.3</t>
  </si>
  <si>
    <t>4.2.2.4</t>
  </si>
  <si>
    <t>4.2.2.5</t>
  </si>
  <si>
    <t>4.2.3</t>
  </si>
  <si>
    <t>4.2.3.1</t>
  </si>
  <si>
    <t>4.3.1.1</t>
  </si>
  <si>
    <t>4.3.2.1</t>
  </si>
  <si>
    <t>mês</t>
  </si>
  <si>
    <t>NIVEL CUT</t>
  </si>
  <si>
    <t>NIVEL DESEMBARQUE</t>
  </si>
  <si>
    <t>NIVEL EMBARQUE</t>
  </si>
  <si>
    <t>NIVEL BACK OFFICE</t>
  </si>
  <si>
    <t>NÍVEL GALERIA TÉCNICA | C</t>
  </si>
  <si>
    <t>NÍVEL TERRAÇO / PRAÇA DE ALIMENTAÇÃO | 3</t>
  </si>
  <si>
    <t>NÍVEL COA/COE | D</t>
  </si>
  <si>
    <t>ESTACIONAMENTO DESEMBARQUE</t>
  </si>
  <si>
    <t>ACESSO EXTERNO</t>
  </si>
  <si>
    <t>VIADUTO - NÍVEL 88,54</t>
  </si>
  <si>
    <t>Escoramento em cava de fundação</t>
  </si>
  <si>
    <t>Concreto estrutural Fck= 35Mpa</t>
  </si>
  <si>
    <t>Volume de concreto não estrutural</t>
  </si>
  <si>
    <t>Reaterro apiloado com material escavado</t>
  </si>
  <si>
    <t>ESTACIONAMENTO</t>
  </si>
  <si>
    <t>FUNDAÇÃO CORRIDA NÍVEL CUT</t>
  </si>
  <si>
    <t xml:space="preserve">FUNDAÇÃO CORRIDA NÍVEL DESEMBARQUE </t>
  </si>
  <si>
    <t>REFEITÓRIO - FORMA DE FUNDAÇÃO</t>
  </si>
  <si>
    <t>AMPLIAÇÃO DIREITA - NÍVEL 88,54</t>
  </si>
  <si>
    <t>AMPLIAÇÃO ESQUERDA - NÍVEL 88,54</t>
  </si>
  <si>
    <t>SAGUÃO</t>
  </si>
  <si>
    <t>REFORÇO DA FUNDAÇÃO EXISTENTE</t>
  </si>
  <si>
    <t>Estaca Raiz de  Ø 200 mm</t>
  </si>
  <si>
    <t>Furos em concreto existente Ø 200 mm</t>
  </si>
  <si>
    <t>Forma de chapa de madeira compensada</t>
  </si>
  <si>
    <t>Escoramento de Vigas e lajes</t>
  </si>
  <si>
    <t xml:space="preserve">Reescoramento de 30% da laje nervurada </t>
  </si>
  <si>
    <t>Laje tipo nervurada - quantidade de cabaças ( L = 900 /  h = 47,5 cm )</t>
  </si>
  <si>
    <t>SAGUÃO - NÍVEL 88,54</t>
  </si>
  <si>
    <t>Material leve para enchimento (Espuma rígida de poliestireno)</t>
  </si>
  <si>
    <t>ESTRUTURA DE APOIO A COBERTA DA CAPELA</t>
  </si>
  <si>
    <t>VESTIÁRIO</t>
  </si>
  <si>
    <t>CUT - NÍVEL 83,03</t>
  </si>
  <si>
    <t>FUNDAÇÃO CORRIDA NÍVEL DESEMBARQUE - NÍVEL 79,63</t>
  </si>
  <si>
    <t>BACK OFFICE - NÍVEL 85,58</t>
  </si>
  <si>
    <t>REFEITÓRIO - NÍVEL 91,52</t>
  </si>
  <si>
    <t>COA / COE - NÍVEL 99,32</t>
  </si>
  <si>
    <t>REFORÇO DE LAJES E VIGAS NOVAS DA ESTRUTURA EXISTENTE DO EMBARQUE</t>
  </si>
  <si>
    <t>Escarificação da superfície de concreto existente</t>
  </si>
  <si>
    <t xml:space="preserve">Furos em concreto existente Ø 1/2" c/ 15cm de profundidade </t>
  </si>
  <si>
    <t>Argamassa epóxica para colagem das armaduras de reforço</t>
  </si>
  <si>
    <t>Aço CA-50 cortado, dobrado e colocado na forma para reforço da estrutura existente</t>
  </si>
  <si>
    <t>Aplicação de Grout</t>
  </si>
  <si>
    <t>DEMOLIÇÃO DE ESTRUTURA EXISTENTE DO EMBARQUE - NÍVEL 88,54</t>
  </si>
  <si>
    <t>Escoramento das vigas e lajes existentes</t>
  </si>
  <si>
    <t>DEMOLIÇÃO DE ESTRUTURA EXISTENTE DO TERRAÇO - NÍVEL 96,04</t>
  </si>
  <si>
    <t>REFORÇO DO TERRAÇO - NÍVEL 96,04</t>
  </si>
  <si>
    <t>Preparação da superfície de concreto existente para recebimento da resina epoxica, incluindo lavagem e secagem</t>
  </si>
  <si>
    <t>Imprimação da fibra de carbono com adesivo estrutural à base de resina de epóxi, tixotrópico, Sikadur 30 ou equivalente técnico, inclusive preparo e mistura do material.</t>
  </si>
  <si>
    <t>Lâminas de fibra de carbono para reforço estrutural tipo Sika CarboDur S512/80 ou equivalente técnico, inclusive corte e transporte.</t>
  </si>
  <si>
    <t>COBERTA DA ESCADA E14</t>
  </si>
  <si>
    <t>ESTRUTURA DE APOIO DA ESCADA E14 - NÍVEL 93,62</t>
  </si>
  <si>
    <t>ELEVADOR DE ACESSO A ESCADA E13</t>
  </si>
  <si>
    <t>ESCADA 1</t>
  </si>
  <si>
    <t>ESCADA 2</t>
  </si>
  <si>
    <t>ESCADA 3</t>
  </si>
  <si>
    <t>ESCADA 4</t>
  </si>
  <si>
    <t>ESCADA 5</t>
  </si>
  <si>
    <t>ESCADA 6</t>
  </si>
  <si>
    <t>ESCADA 7</t>
  </si>
  <si>
    <t>ESCADA 9</t>
  </si>
  <si>
    <t>ESCADA 10</t>
  </si>
  <si>
    <t>ESCADA 11</t>
  </si>
  <si>
    <t>ESCADA 12</t>
  </si>
  <si>
    <t>ESCADA 13</t>
  </si>
  <si>
    <t>ESTRUTURA DE APOIO À ESCADA M1</t>
  </si>
  <si>
    <t>ESTRUTURA DE APOIO À ESCADA M5</t>
  </si>
  <si>
    <t>ESCADA DA PASSARELA DO LANCE 1º AO 8º</t>
  </si>
  <si>
    <t>Escoramento da escada</t>
  </si>
  <si>
    <t>RESERVATÓRIO SUPERIOR DO SAGÃO - NÍVEL 91,52 ( PARTE EXISTENTE )</t>
  </si>
  <si>
    <t>RESERVATÓRIO D'ÁGUA DA CUT</t>
  </si>
  <si>
    <t>NÍVEL DO TERRAÇO NA AMPLIAÇÃO ESQUERDA</t>
  </si>
  <si>
    <t>RAMPA 01 ( EIXO 0 ao 1 / I' ao F' )</t>
  </si>
  <si>
    <t>RAMPA 02 ( EIXO 0 ao 1 / F ao I )</t>
  </si>
  <si>
    <t>RAMPA 03 ( EIXO 0 ao 1 / E' ao C' )</t>
  </si>
  <si>
    <t>RAMPA 04 ( EIXO 0 ao 1 / B ao D )</t>
  </si>
  <si>
    <t>COBERTA 01 ( EIXO 4' ao 0 / H' ao B' ) / ( EIXO 4' ao 0 / B ao H )</t>
  </si>
  <si>
    <t>COBERTA 02 ( EIXO 5' ao 3 / B' ao B )</t>
  </si>
  <si>
    <t>COBERTA 03 ( EIXO 2 ao 5 / I' ao C' ) / ( EIXO 2 ao 5 / C ao I )</t>
  </si>
  <si>
    <t>CONECTORES ( EIXO 6 ao 7 / P' ao M )</t>
  </si>
  <si>
    <t>Volume de concreto da laje Stell Deck Fck=35 Mpa</t>
  </si>
  <si>
    <t>MARQUISE FRONTAL ARQUEADA ( EIXO  F' ao F )</t>
  </si>
  <si>
    <t>COBERTA DA AMPLIAÇÃO DIREITA ( EIXO 3 ao 7 / I ao M )</t>
  </si>
  <si>
    <t>COBERTA DA AMPLIAÇÃO ESQUERDA ( EIXO 2 ao 7 / M' ao I' )</t>
  </si>
  <si>
    <t xml:space="preserve">COBERTA DO ESTACIONAMENTO </t>
  </si>
  <si>
    <t>COBERTA DA CAPELA  ( EIXO 1' ao 1 / I ao L )</t>
  </si>
  <si>
    <t>COBERTA DO DESEMBARQUE REMOTO DIREITO  ( EIXO 3 ao 6 / L ao N )</t>
  </si>
  <si>
    <t>COBERTA DO DESEMBARQUE REMOTO ESQUERDO  ( EIXO 3 ao 6 / L' ao N' )</t>
  </si>
  <si>
    <t>ESCADA METÁLICA - M1A  ( NÍVEL 79,63 E 86,14 )</t>
  </si>
  <si>
    <t>ESCADA METÁLICA - M1B ( NÍVEL 86,14 E 96,09 )</t>
  </si>
  <si>
    <t>ESCADA METÁLICA - M3 ( NÍVEL 77,77 E 79,63 )</t>
  </si>
  <si>
    <t>ESCADA METÁLICA - M4 ( NÍVEL 77,77 E 79,63 )</t>
  </si>
  <si>
    <t>ESCADA METÁLICA - M5  ( NÍVEL 79,70 E 96,09 )</t>
  </si>
  <si>
    <t>ESCADA METÁLICA - M6 ( NÍVEL 83,03 E 85,58 )</t>
  </si>
  <si>
    <t>ESCADA METÁLICA - E14 (NÍVEL 88,26 E 93,62)</t>
  </si>
  <si>
    <t>FORMA DA COBERTA DA CUT - NÍVEL 83,03</t>
  </si>
  <si>
    <t>FORMA DO BACK OFFICE - NÍVEL 85,58</t>
  </si>
  <si>
    <t>PASSARELA DA COA / COE - NÍVEL 99,32</t>
  </si>
  <si>
    <t>SUPORTE DO FORRO DOS CONECTORES ( EIXO 6 ao 7 / P' ao M )</t>
  </si>
  <si>
    <t>MARQUISE LATERAL ( EIXO 0 ao 1 / L' ao J' )</t>
  </si>
  <si>
    <t>PISO ELEVADO - TERRAÇO PANORÂMICO ( EIXO 6 ao 7 / B' ao B )</t>
  </si>
  <si>
    <t>COBERTA DIREITA/ESQUERDA - ( EIXO 3' ao 0 / J' ao H' )</t>
  </si>
  <si>
    <t>PASSARELA DO SAGÃO - NÍVEL 85,58</t>
  </si>
  <si>
    <t>Painel Wall</t>
  </si>
  <si>
    <t>Tubo de água fria em PVC ponta e bolsa ø25mm</t>
  </si>
  <si>
    <t>Tubo de água fria em PVC ponta e bolsa  ø32mm</t>
  </si>
  <si>
    <t>Tubo de água fria em PVC ponta e bolsa  ø40mm</t>
  </si>
  <si>
    <t>Tubo de água fria em PVC ponta e bolsa  ø50mm</t>
  </si>
  <si>
    <t>Tubo de água fria em PVC ponta e bolsa  ø60mm</t>
  </si>
  <si>
    <t>Tubo de água fria em PVC ponta e bolsa  ø75mm</t>
  </si>
  <si>
    <t>Tubo de água fria em PVC ponta e bolsa  ø100mm</t>
  </si>
  <si>
    <t>Tubo de água fria em PVC ponta e bolsa ø125mm</t>
  </si>
  <si>
    <t>Tubo de água fria em PVC soldável ø25mm</t>
  </si>
  <si>
    <t>Tubo de água fria em PVC soldável ø32mm</t>
  </si>
  <si>
    <t>Tubo de água fria em PVC soldável ø40mm</t>
  </si>
  <si>
    <t>Tubo de água fria em PVC soldável ø50mm</t>
  </si>
  <si>
    <t>Tubo de água fria em PVC soldável ø60mm</t>
  </si>
  <si>
    <t>Tubo de água fria em PVC soldável ø75mm</t>
  </si>
  <si>
    <t>Tubo de água fria em vinilfer ponta e bolsa ø100mm</t>
  </si>
  <si>
    <t>Tubo de água fria em vinilfer ponta e bolsa ø300mm</t>
  </si>
  <si>
    <t>MEDIDOR DE VAZÃO DE ÁGUA</t>
  </si>
  <si>
    <t>Válvula de descarga ø1 1/4"</t>
  </si>
  <si>
    <t>Válvula para mictório ø1/2''</t>
  </si>
  <si>
    <t>TORNEIRA PARA LIMPEZA</t>
  </si>
  <si>
    <t>Torneira de limpeza ø1/2''</t>
  </si>
  <si>
    <t>BOMBAS</t>
  </si>
  <si>
    <t>Bomba trifásica 10 CV</t>
  </si>
  <si>
    <t>Bomba trifásica 12.5 CV</t>
  </si>
  <si>
    <t>BÓIAS</t>
  </si>
  <si>
    <t xml:space="preserve">Bóia automática </t>
  </si>
  <si>
    <t>VÁLVULAS DE RETENÇÃO</t>
  </si>
  <si>
    <t>Valvula de retenção de 1 1/2"</t>
  </si>
  <si>
    <t>Valvula de retenção de 2"</t>
  </si>
  <si>
    <t xml:space="preserve"> m </t>
  </si>
  <si>
    <t>pç</t>
  </si>
  <si>
    <t>EQUIPAMENTOS</t>
  </si>
  <si>
    <t>cj</t>
  </si>
  <si>
    <t>Fornecimento, configuração, testes e comissionamento de ‘software’ de gerenciamento do SITIA, modelo Elipse SCADA de Supervisão, fabricação Elipse</t>
  </si>
  <si>
    <t>Fornecimento, testes e comissionamento de serviços de mão-de-obra qualificada para instalação do pacote de 'softwares' do SITIA e fazer a configuração dos servidores do sistema para operar modo “hot stand by” e configuração das ETs do SITIA; e demais 'hardwares' e 'softwares' necessários a solução da Proponente para atendimento desta funcionalidade</t>
  </si>
  <si>
    <t>Fornecimento, testes e comissionamento de serviços de mão-de-obra qualificada para instalação e configuração dos drivers de comunicação do sistema SITIA com os sistemas: SIGUE, SISA, SISO e SCOM</t>
  </si>
  <si>
    <t>Fornecimento, testes e comissionamento de serviços de mão-de-obra qualificada para configuração do banco de dados de integração entre o sistema SITIA e os sistemas: SIGUE, SISA, SISO e SCOM</t>
  </si>
  <si>
    <t>Fornecimento, testes e comissionamento de serviços de mão-de-obra qualificada para configuração do software de gerenciamento, para os servidores operarem modo “hot stand by” e para as ETs , e implementação de telas gráficas de operação do SITIA</t>
  </si>
  <si>
    <t>Fornecimento, testes e comissionamento de serviços de mão-de-obra qualificada para configuração da rede de telemática para implementação da comunicação do SITIA com o SIGUE através de uma V-LAN</t>
  </si>
  <si>
    <t>Fornecimento, testes e comissionamento de serviços de mão-de-obra qualificada para configuração da rede de telemática para implementação da comunicação do SITIA com o SISA através de uma V-LAN</t>
  </si>
  <si>
    <t>Fornecimento, testes e comissionamento de serviços de mão-de-obra qualificada para configuração da rede de telemática para implementação da comunicação do SITIA com o SISO através de uma V-LAN</t>
  </si>
  <si>
    <t>Fornecimento, testes e comissionamento de serviços de mão-de-obra qualificada para configuração da rede de telemática para implementação da comunicação do SITIA com o SCOM através de uma V-LAN</t>
  </si>
  <si>
    <t>Fornecimento de mão-de-obra qualificada de operação assistida, com pessoal devidamente habilitado para assessorar a equipe operacional da Infraero, conforme definido nas ETEs.</t>
  </si>
  <si>
    <t>Fornecimento, configuração, testes e comissionamento de servidor do SDH, com softwares Windows Essential Bussiness Server 2008, SGBD MS/SQL Server,  e hardware marca Dell, modelo Power Edge R900, com HD de 146GB 15000RPM, HD de 1,5TB 12000RPM, RAM de 8GB/667MHz, processador Intel Xeon 7400 quad-core E7420 2,13GHz, cache de 8Mb, placa de rede autosense 10/100/1000MHz, placa de interfaces seriais, com acessórios para montagem em rack; e demais 'hardwares' e 'softwares' necessários a solução da Proponente; conforme ETEs</t>
  </si>
  <si>
    <t>Fornecimento, testes e comissionamento de conjunto de peças de reposição para o SDH, diversos modelos, diversos fabricantes, conforme ETEs</t>
  </si>
  <si>
    <t>Aplicação de Treinamento de Operação do SIDO, conforme itens 5 e 6.1 das ETEs</t>
  </si>
  <si>
    <t>Aplicação de Treinamento de Manutenção do SIDO, conforme itens 5 e 6.2 das ETEs</t>
  </si>
  <si>
    <t>Fornecimento, instalação, testes e comissionamento de Ponto de Saída para SDTV, em caixa metálica padrão 4x4, tampa com furo central, para eletroduto de bitola de 1", de engate rápido, com bucha e arruelas e demais acessórios necessários para sua montagem, ref. Apollo / Daysa ou equivalente técnico</t>
  </si>
  <si>
    <t>Fornecimento, instalação, testes e comissionamento de Eletrocalha metálica perfurada, em aço galvanizado a fogo, dimensões de 100 x 50 mm, com tampa, para engate rápido, com parafusos, porcas e arruelas para fixação e demais acessórios necessários para sua montagem, ref. Mopa ou equivalente técnico</t>
  </si>
  <si>
    <t>Fornecimento, instalação, testes e comissionamento de sistema de intertravamento, montada com relés, conectores multipolos e fusíveis de vidro, para prover o intertravamento elétrico entre o SIDO e a Ponte de Embarque, conforme ETEs, vários modelos reles com um e três polos + bobina, fusíveis de vidro e conectores multipolares, fabricação Metaltex</t>
  </si>
  <si>
    <t>Fornecimento, testes e comissionamento de conjunto de peças de reposição, composto de partes e peças sobressalentes do sistema SIDO fornecido, conforme definidos nas ETEs, vários modelos, vários fabricação fabricantes</t>
  </si>
  <si>
    <t>Fornecimento, instalação, testes e comissionamento de cabo elétrico, tipo cabinho singelo flexível, bitola de 2,5mm² para alimentação elétrica do SIDO; fabricante Siemmens ou equivalente técnico</t>
  </si>
  <si>
    <t>Fornecimento, instalação, testes e comissionamento de quadro elétrico, para instalação ao tempo, com fixação sob a Ponte de Embarque, dimensões mínimas de 800 x 650 x 300 mm, com placa de montagem de componentes, fornecido com os dispositivos para três circuitos: um de entrada (energia de emergência), um para alimentação de equipamento 'no  break' a ser instalado no próprio QD e um para alimentação do sistema SIDO (energia 'no break'); modelo diversos, fabricação Siemmens</t>
  </si>
  <si>
    <t>Fornecimento, instalação, testes e comissionamento de suporte metálico para fixação de módulos do SIDO, para instalação sob a cabine da Ponte de Embarque, para acomodação e proteção de: módulo de operação do SIDO, enrolador do cabo e do módulo de comando e de operação do Módulo de Identificação; modelo a elaborar e fornecer o projeto executivo e a fabricação do elemento propriamente dito</t>
  </si>
  <si>
    <t>Fornecimento, instalação, testes e comissionamento de poste metálico, reto, com base para instalação no piso do Pátio de Aeronaves, para dar suporte a instalação de suporte de Painel de Visualização do SIDO, com 9 metros de altura, com conexão a malha de terra no Pátio; modelo poste metálico reto com base</t>
  </si>
  <si>
    <t>Aplicação de Treinamento de Operação do SIDO, conforme itens 3.4.1 e 5.1 das ETEs</t>
  </si>
  <si>
    <t>Aplicação de Treinamento de Manutenção do SIDO, conforme itens 3.4.3 e 5.2 das ETEs</t>
  </si>
  <si>
    <t>Elaboração e fornecimento de Manual de Operação do SIDO, conforme itens 3.5.1, 6 e 6.1 das ETEs</t>
  </si>
  <si>
    <t>Elaboração e fornecimento de Manual de Manutenção do SIDO, conforme itens 3.5.2,  6 e 6.2 das ETEs</t>
  </si>
  <si>
    <t>Elaboração e fornecimento de Manual de Comissionamento do SIDO, conforme itens 3.5.3,  6 e 6.3 das ETEs</t>
  </si>
  <si>
    <t>Fornecimento de serviços de período de operação inicial assistida, com disponibilização de pessoal técnico habilitado para assessorar o pessoal da Infraero na operação inicial do sistema SIDO instalado, conforme itens 3.6 e 4 das ETEs</t>
  </si>
  <si>
    <t>d</t>
  </si>
  <si>
    <t>Fornecimento de mão-de-obra qualificada para treinamento específico de operação, manutenção e administração sobre o SIGUE,confome definido nas ETEs.</t>
  </si>
  <si>
    <t>h</t>
  </si>
  <si>
    <t>dia</t>
  </si>
  <si>
    <t>Fornecimento de mão-de-obra qualificada para elaboração e fornecimento de apostilas e aplicação de treinamento de operação, de manutenção e de administração sobre o SISA,conforme definido nas ETEs</t>
  </si>
  <si>
    <t>INFRAESTRUTURAS</t>
  </si>
  <si>
    <t>br</t>
  </si>
  <si>
    <t>Fornecimento e instalação de Duto Metálico liso a  ser instalado no piso de 2x(25x140x4000mm), com acessórios de fixação</t>
  </si>
  <si>
    <t>Fornecimento e instalação de Junção para Duto  liso a  ser instalado no piso de 2x(25x140x4000mm), com acessórios de fixação</t>
  </si>
  <si>
    <t>Fornecimento e instalação de Tampa  para Duto  liso a  ser instalado no piso de 2x(25x140x4000mm), com acessórios de fixação</t>
  </si>
  <si>
    <t>Fornecimento e instalação de Caixa  lisa a  ser instalado no piso de 2x(25x140x4000mm), com acessórios de fixação</t>
  </si>
  <si>
    <t>CABEAMENTO</t>
  </si>
  <si>
    <t>Fornecimento e instalação de Cabo UTP de Par Trançado – 4 pares:Cabo 24 AWG não blindado, com 4 pares categoria 6a, aferido até 350 MHz, seguindo os requisitos físicos e elétricos da norma EIA/TIA 568-C, com proteção em PVC.</t>
  </si>
  <si>
    <t xml:space="preserve">Fornecimento e instalação  de Cabo Telefônico do tipo CCI de 50x100 pares: </t>
  </si>
  <si>
    <t>Fornecimento e instalação de Painéis de Distribuição: Patch Panel modular de 24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</si>
  <si>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Painéis de Distribuição: Patch Panel modular de 12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</si>
  <si>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Organizador de Cabos Horizontal: Organizador de cabo Horizontal para Rack de 19” com 1 UA de altura com tampa para Patch Panel de 24 portas.</t>
  </si>
  <si>
    <t>Fornecimento e instalação de Tomadas de parede: Espelho de parede para caixa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</si>
  <si>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com caixa de sobrepor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</si>
  <si>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Caixa de sobre 4x4, com espelho em  4x4 com 6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</si>
  <si>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de parede para caixa 4x2 com 2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</si>
  <si>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Tomadas para telefone público  com espelho para caixa 4x2 , com 1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</si>
  <si>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de piso : Tomadas  espelho em latão para caixa 4x4 ,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</si>
  <si>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simples :  Espelho  para caixa 4x2 tipo condulete com suporte,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</si>
  <si>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Patch cord para salas técnicas: Cabo UTP 24 AWG não blindado de 1,5 metros de comprimento, extra flexível, com 4 pares categoria 6a, seguindo os requisitos físicos e elétricos das recomendações EIA/TIA 568-C, com conectores RJ-45 macho nas 2 pontas e proteção em PVC.</t>
  </si>
  <si>
    <t>Fornecimento e instalação de Patch cord para salas técnicas: Cabo UTP 24 AWG não blindado de 3 (três) metros de comprimento, extra flexível, com 4 pares categoria 6a, seguindo os requisitos físicos e elétricos das recomendações EIA/TIA 568-C, com conectores RJ-45 macho nas 2 (duas) pontas e proteção em PVC.</t>
  </si>
  <si>
    <t>Fornecimento e instalação de Line cords: Cabo UTP 24 AWG não blindado de 3 metros de comprimento, extra flexível, com 4 pares categoria 6a, seguindo os requisitos físicos e elétricos das recomendações EIA/TIA 568-C, com conectores RJ-45 macho nas 2 pontas e proteção em PVC.</t>
  </si>
  <si>
    <t>Fornecimento e instalação de Cabo de Fibra Óptica – 2 pares: Cabo óptico do tipo interno com 2 (dois) pares de fibras do tipo monomodo (índice gradual) de 10/125 microns.</t>
  </si>
  <si>
    <t>Fornecimento e instalação de Cabo de Fibra Óptica – 12 pares: Cabo óptico do tipo interno com 12 (doze) pares de fibras do tipo monomodo (índice gradual) de 10/125 microns.</t>
  </si>
  <si>
    <t>Fornecimento e instalação de Cabo de Fibra Óptica – 2 pares: Cabo óptico do tipo externo com 2 (dois) pares de fibras do tipo multimodo (índice gradual) de 62,5/125 microns.</t>
  </si>
  <si>
    <t>Fornecimento e instalação de Distribuidores ópticos para fibra Multímodo (DIO): Distribuidores ópticos padrão 19” em metal para fusão de fibras óticas multimodo 62,5/125 microns, equipado com 12 conectores ópticos do tipo SC, bandeja para fusão pig tail e tubetes (módulo básico + kit para DIO).</t>
  </si>
  <si>
    <t>Fornecimento e instalação de Distribuidores ópticos para fibra Multímodo (DIO): Distribuidores ópticos padrão 19” em metal para fusão de fibras óticas multimodo 62,5/125 microns, equipado com 24 conectores ópticos do tipo SC, bandeja para fusão pig tail e tubetes (módulo básico + kit para DIO).</t>
  </si>
  <si>
    <t>Fornecimento e instalação de Distribuidores ópticos para fibra Monomodo (DIO): Distribuidores ópticos padrão 19” em metal para fusão de fibras óticas monomodo 10/125 microns, equipado com 24 conectores ópticos do tipo SC, bandeja para fusão pig tail e tubetes (módulo básico + kit para DIO).</t>
  </si>
  <si>
    <t>Fornecimento e instalação de Cordões ópticos de 2,5 metros: Cordões ópticos duplex de 2,5 metros com fibras multimodo de 62,5 x 125 microns e com um conector do tipo SC/LC  em cada saída óptica.</t>
  </si>
  <si>
    <t>Fornecimento e instalação de Cordões ópticos de 2,5 metros: Cordões ópticos duplex de 2,5 metros com fibras monomodo de 10 x 125 microns e com um conector do tipo SC/LC  em cada saída óptica.</t>
  </si>
  <si>
    <t>Fornecimento de Switch tipo I -CORE conforme descrito na especificação</t>
  </si>
  <si>
    <t>Fornecimento de Switch tipo III conforme descrito na especificação</t>
  </si>
  <si>
    <t>Garantia conforme descrito na especificação</t>
  </si>
  <si>
    <t>Treinamento conforme descrito na especificação</t>
  </si>
  <si>
    <t>TESTES/COMISSIONAMENTO</t>
  </si>
  <si>
    <t>Fornecimento de Fusão de cabeamento óptico: Serviço de fusão e identificação de todo o cabeamento óptico.</t>
  </si>
  <si>
    <t xml:space="preserve"> Certificação do cabeamento metálico: Todo o cabamento deverá ser feito o teste de NEXT, atenuação, comprimento do cabo, resistência, impedância, capacitância, de acordo com a norma EIA/TIA TSB – 95 ou norma vigente a época da finalização da instalação.</t>
  </si>
  <si>
    <t xml:space="preserve"> Teste de potência do conjunto óptico: Para todas as fibra ópticas instaladas devem ser medidas a sua atenuação e potência óptica.</t>
  </si>
  <si>
    <t>Fornecimento  e instalação de Materiais para identificação e Organização da rede tais como etiquetas, anilhas, braçadeiras, placas cuidado cabo óptico, etc:</t>
  </si>
  <si>
    <t>Caixa VAV completa com atuador e sensor de temperatua tamanhos 20x11cm a 60,0x31,0cm - modelo VAV-J, Fab.: TOSI</t>
  </si>
  <si>
    <t>Caixa VAV completa com atuador e sensor de temperatua tamanhos 80x11cm a 100,0x41,0cm - modelo VAV-J, Fab.: TOSI</t>
  </si>
  <si>
    <t>Unidade Resfriadora de líquido (chiller) - Capacidade de 450TR, conforme especificação técnica, Fab.: TOSI</t>
  </si>
  <si>
    <t>Conjunto Bomba de Água Gelada Primária "In-line", vazão de 195m3/h e altura manométrica de 25mca + Válvula Flotrex + Suction Guide, conforme especificação técnica, FAB.: Armstrong</t>
  </si>
  <si>
    <t>Conjunto Bomba de Água Gelada Secundária "In-line", vazão de 400m3/h e altura manométrica de 50mca + Válvula Flotrex + Suction Guide, conforme especificação técnica, FAB.: Armstrong</t>
  </si>
  <si>
    <t>Conjunto Bomba de Água de Condensação "In-line", vazão de 304m3/h e altura manométrica de 40mca + Válvula Flotrex + Suction Guide, conforme especificação técnica, FAB.: Armstrong</t>
  </si>
  <si>
    <t>Conjunto Bomba de Água Gelada Primária "In-line", vazão de 216m3/h e altura manométrica de 25mca  + Válvula Flotrex + Suction Guide, para o Chiller Existente, conforme especificação técnica, FAB.: Armstrong</t>
  </si>
  <si>
    <t>Conjunto Bomba de Água de Condensação "In-line", vazão de 326m3/h e altura manométrica de 25mca + Válvula Flotrex + Suction Guide, para o Chiller Existente, conforme especificação técnica, FAB.: Armstrong</t>
  </si>
  <si>
    <t>Torre de Resfriamento - Capacidade 2.813.250kcal/h (cada), conforme especificação técnica, FAB.: Alfatherm ou Alpina</t>
  </si>
  <si>
    <t>Tanque de Expansão atmosférico - Capacidade 1000L</t>
  </si>
  <si>
    <t>Fancoil do tipo modular, gabinete horizontal, TAGS FC-N79-01/02  vazão de 35.550m3/h para o Desembarque 1 nível 83,10, conforme especificação técnica, Fab.: TOSI</t>
  </si>
  <si>
    <t>Fancoil do tipo modular, gabinete horizontal, TAGS FC-N79-03/04  vazão de 32.730m3/h para o Desembarque 2 nível 83,10, conforme especificação técnica, Fab.: TOSI</t>
  </si>
  <si>
    <t>Fancoil do tipo modular, gabinete horizontal, TAGS FC-N83-01 / 02 vazão de 24.135m3/h para o Embarque Remoto + Imigração nível 83,10, conforme especificação técnica, Fab.: TOSI</t>
  </si>
  <si>
    <t>Fancoil do tipo modular, gabinete horizontal, TAGS FC-N79-05/06 vazão de 19.900m3/h para o Desembarque Internacional nível 83,10, conforme especificação técnica, Fab.: TOSI</t>
  </si>
  <si>
    <t>Fancoil do tipo modular, gabinete horizontal, TAG FC-N79-09 vazão de 13.420m3/h para a Alfandega nível 83,10, conforme especificação técnica, Fab.: TOSI</t>
  </si>
  <si>
    <t>Fancoil do tipo modular, gabinete horizontal, TAGS FC-N79-10/11 vazão de 26.350m3/h para o Desembarque Doméstico nível 83,10, conforme especificação técnica, Fab.: TOSI</t>
  </si>
  <si>
    <t>Fancoil do tipo modular, gabinete horizontal, TAG FC-N83-03 vazão de 8.000m3/h para Despacho nível 83,10, conforme especificação técnica, Fab.: TOSI</t>
  </si>
  <si>
    <t>Fancoil do tipo modular, gabinete horizontal, TAG FC-N92-07 e vazão de 26.300m3/h para a Alfândega nível 88,61, conforme especificação técnica, Fab.: TOSI</t>
  </si>
  <si>
    <t>Fancoil do tipo modular, gabinete horizontal, TAG FC-N92-13 e vazão de 22.680m3/h para Des. Dom. nível 83,10, conforme especificação técnica, Fab.: TOSI</t>
  </si>
  <si>
    <t>Fancoil do tipo modular, gabinete horizontal, TAG FC-N92-14 e vazão de 10.800m3/h para Emb. Dom. Remoto, conforme especificação técnica, Fab.: TOSI</t>
  </si>
  <si>
    <t>Fancoil Convencional, gabinete vertical, TAG FC-N79-12 e vazão de 3.100m3/h para a Telefonica nível 79,70, conforme especificação técnica, Fab.: TOSI</t>
  </si>
  <si>
    <t>Fancoil Convencional, gabinete vertical, TAG FC-N92-01 e vazão de 5.100m3/h para a Receita e Policia Federal, conforme especificação técnica, Fab.: TOSI</t>
  </si>
  <si>
    <t>Fancoil Convencional, gabinete vertical, FC-N96-01 e vazão de 22.400m3/h para a Gerencia de Engenharia nível 96,09, conforme especificação técnica, Fab.: TOSI</t>
  </si>
  <si>
    <t>Fancoil Convencional, gabinete vertical, TAG FC-N96-02 e vazão de 14.500m3/h para a Gerencia Comercial nível 96,09, conforme especificação técnica, Fab.: TOSI</t>
  </si>
  <si>
    <t>Fancoil Convencional, gabinete vertical, TAG FC-N96-03 e vazão de 18.000m3/h para a Superint. + Procuradoria nível 96,09, conforme especificação técnica, Fab.: TOSI</t>
  </si>
  <si>
    <t>Fancoil Convencional, gabinete vertical, TAG FC-N96-07 e vazão de 21.400m3/h para a Infraero Res. nível 96,09, conforme especificação técnica, Fab.: TOSI</t>
  </si>
  <si>
    <t>Fancoil Convencional, gabinete vertical, TAG FC-N96-08 e vazão de 11.200m3/h para a Gerencia Seg do Trabalho nível 96,09, conforme especificação técnica, Fab.: TOSI</t>
  </si>
  <si>
    <t>Fancoil Convencional, gabinete vertical, TAG FC-N96-09 e vazão de 8.700m3/h para a Gerencia Manutenção nível 96,09, conforme especificação técnica, Fab.: TOSI</t>
  </si>
  <si>
    <t>Fancoil Convencional, gabinete vertical, TAG FC-N96-10 e vazão de 8.850m3/h para a Gerencia Navegação nível 96,09, conforme especificação técnica, Fab.: TOSI</t>
  </si>
  <si>
    <t>Fancolete de embutir (built-in) de 12.000Btu/h, TAGS FC-N96-16 À 39 conforme especificação técnica, Fab.: Carrier</t>
  </si>
  <si>
    <t>Fancolete tipo cassete (K7) de 35.000Btu/h, TAGS FC-N83-04 À 06 conforme especificação técnica, Fab.: Carrier</t>
  </si>
  <si>
    <t>Fancolete tipo cassete (K7) de 15.000Btu/h, TAGS FC-N83-45 conforme especificação técnica, Fab.: Carrier</t>
  </si>
  <si>
    <t>Fancolete tipo high-wall (parede) de 9.000Btu/h, TAG FC-N83-14 conforme especificação técnica, Fab.: Carrier</t>
  </si>
  <si>
    <t>Fancolete tipo high-wall (parede) de 14.000Btu/h, TAG FC-N85-15/26 conforme especificação técnica, Fab.: Carrier</t>
  </si>
  <si>
    <t>Fancolete tipo Under-Ceiling (teto) de 48.000Btu/h, TAG FC-N79-25/26 conforme especificação técnica, Fab.: Carrier</t>
  </si>
  <si>
    <t>Ventilador de Exaustão, simples aspiração, vazão de 5.090m3/h, TAG EX-N83-01, conforme especificação técnica, Fab.: Projelmec</t>
  </si>
  <si>
    <t>Ventilador de Exaustão, simples aspiração, vazão de 4.330 m3/h, TAG EX-N83-02, conforme especificação técnica, Fab.: Projelmec</t>
  </si>
  <si>
    <t>Ventilador de Exaustão, simples aspiração, vazão de 2.300m3/h, TAG EX-N83-03, conforme especificação técnica, Fab.: Projelmec</t>
  </si>
  <si>
    <t>Ventilador de Exaustão, simples aspiração, vazão de 2.680m3/h, TAG EX-N83-04, conforme especificação técnica, Fab.: Projelmec</t>
  </si>
  <si>
    <t>Ventilador de Exaustão, simples aspiração, vazão de 8.452m3/h, TAG EX-N83-06, conforme especificação técnica, Fab.: Projelmec</t>
  </si>
  <si>
    <t>Ventilador de Exaustão, simples aspiração, vazão de 2.680m3/h, TAG EX-N88-09/10, conforme especificação técnica, Fab.: Projelmec</t>
  </si>
  <si>
    <t>Ventilador de Exaustão, simples aspiração, vazão de 6.390m3/h, TAG EX-N88-11, conforme especificação técnica, Fab.: Projelmec</t>
  </si>
  <si>
    <t>Ventilador de Exaustão, simples aspiração, vazão de 2.440m3/h, TAG EX-N88-12, conforme especificação técnica, Fab.: Projelmec</t>
  </si>
  <si>
    <t>Ventilador de Exaustão, simples aspiração, vazão de 2.885m3/h, TAG EX-N92-01, conforme especificação técnica, Fab.: Projelmec</t>
  </si>
  <si>
    <t>Ventilador de Exaustão, simples aspiração, vazão de 3.035m3/h, TAG EX-N92-02, conforme especificação técnica, Fab.: Projelmec</t>
  </si>
  <si>
    <t>Ventilador de Exaustão, simples aspiração, vazão de 3.590m3/h, TAG EX-N96-01, conforme especificação técnica, Fab.: Projelmec</t>
  </si>
  <si>
    <t>Ventilador de Exaustão, simples aspiração, vazão de 830m3/h, TAG EX-N96-02, conforme especificação técnica, Fab.: Projelmec</t>
  </si>
  <si>
    <t>Ventilador de Exaustão, simples aspiração, vazão de 3.060m3/h, TAG EX-N96-03, conforme especificação técnica, Fab.: Projelmec</t>
  </si>
  <si>
    <t>Ventilador de Exaustão, dupla aspiração com gabinete, vazão de 26.000m3/h, TAG EX-N83EST-01 À 20, conforme especificação técnica, Fab.: Projelmec</t>
  </si>
  <si>
    <t>Microventiladores de Exaustão de Sanitários, vazão 300m3/h, TAG EX-N88-01</t>
  </si>
  <si>
    <t>Dutos Circulares em Chapa de aço galvanizado, bitolas #18, #22, #24, #26, incluindo custo de fabricação e inst. com suportes</t>
  </si>
  <si>
    <t>Dutos Flexíveis com isolamento térmico - diâmetros 6"e 8"</t>
  </si>
  <si>
    <t>Difusor de Insuflação de Longo Alcance (Jet Nozzle), tamanhos 16 e 18, Fab.: TOSI</t>
  </si>
  <si>
    <t>Variador de Frequência para motor de 3CV, Fab.: Danfoss, WEG</t>
  </si>
  <si>
    <t>Variador de Frequência para motor de 4CV, Fab.: Danfoss, WEG</t>
  </si>
  <si>
    <t>Variador de Frequência para motor de 5CV, Fab.: Danfoss, WEG</t>
  </si>
  <si>
    <t>Variador de Frequência para motor de 7,5CV, Fab.: Danfoss, WEG</t>
  </si>
  <si>
    <t>Variador de Frequência para motor de 10CV, Fab.: Danfoss, WEG</t>
  </si>
  <si>
    <t>Variador de Frequência para motor de 12,5CV, Fab.: Danfoss, WEG</t>
  </si>
  <si>
    <t>Variador de Frequência para motor de 15CV, Fab.: Danfoss, WEG</t>
  </si>
  <si>
    <t>Variador de Frequência para motor de 25CV, Fab.: Danfoss, WEG</t>
  </si>
  <si>
    <t>Variador de Frequência para motor de 30CV, Fab.: Danfoss, WEG</t>
  </si>
  <si>
    <t>Variador de Frequência para motor de 40CV, Fab.: Danfoss, WEG</t>
  </si>
  <si>
    <t>Variador de Frequência para motor de 75CV, Fab.: Danfoss, WEG</t>
  </si>
  <si>
    <t>Variador de Frequência para motor de 100CV, Fab.: Danfoss, WEG</t>
  </si>
  <si>
    <t>Quadro Elétrico TAG QE-CAG-NOVA-01, conforme diagrama elétrico</t>
  </si>
  <si>
    <t>Quadro Elétrico TAG QE-CAG-EXISTENTE-01, conforme diagrama elétrico</t>
  </si>
  <si>
    <t>Quadro Elétrico TAG QE-TOPRRES-01, conforme diagrama elétrico</t>
  </si>
  <si>
    <t>Quadro Elétrico TAG QE-N79-01, conforme diagrama elétrico</t>
  </si>
  <si>
    <t>Quadro Elétrico TAG QE-N79-02, conforme diagrama elétrico</t>
  </si>
  <si>
    <t>Quadro Elétrico TAG QE-N79-03, conforme diagrama elétrico</t>
  </si>
  <si>
    <t>Quadro Elétrico TAG QE-N79-04, conforme diagrama elétrico</t>
  </si>
  <si>
    <t>Quadro Elétrico TAG QE-N79-05, conforme diagrama elétrico</t>
  </si>
  <si>
    <t>Quadro Elétrico TAG QE-N79-06, conforme diagrama elétrico</t>
  </si>
  <si>
    <t>Quadro Elétrico TAG QE-N83-01, conforme diagrama elétrico</t>
  </si>
  <si>
    <t>Quadro Elétrico TAG QE-N83-02, conforme diagrama elétrico</t>
  </si>
  <si>
    <t>Quadro Elétrico TAG QE-N83-03, conforme diagrama elétrico</t>
  </si>
  <si>
    <t>Quadro Elétrico TAG QE-N83-04, conforme diagrama elétrico</t>
  </si>
  <si>
    <t>Quadro Elétrico TAG QE-N83-05, conforme diagrama elétrico</t>
  </si>
  <si>
    <t>Quadro Elétrico TAG QE-N83-06, conforme diagrama elétrico</t>
  </si>
  <si>
    <t>Quadro Elétrico TAG QE-N83-07, conforme diagrama elétrico</t>
  </si>
  <si>
    <t>Quadro Elétrico TAG QE-N83-08, conforme diagrama elétrico</t>
  </si>
  <si>
    <t>Quadro Elétrico TAG QE-N83EST-01 AO 20, conforme diagrama elétrico</t>
  </si>
  <si>
    <t>Quadro Elétrico TAG QE-N85-01, conforme diagrama elétrico</t>
  </si>
  <si>
    <t>Quadro Elétrico TAG QE-N88-01, conforme diagrama elétrico</t>
  </si>
  <si>
    <t>Quadro Elétrico TAG QE-N88-02, conforme diagrama elétrico</t>
  </si>
  <si>
    <t>Quadro Elétrico TAG QE-N88-03, conforme diagrama elétrico</t>
  </si>
  <si>
    <t>Quadro Elétrico TAG QE-N88-04, conforme diagrama elétrico</t>
  </si>
  <si>
    <t>Quadro Elétrico TAG QE-N88-05, conforme diagrama elétrico</t>
  </si>
  <si>
    <t>Quadro Elétrico TAG QE-N88-06, conforme diagrama elétrico</t>
  </si>
  <si>
    <t>Quadro Elétrico TAG QE-N88-07, conforme diagrama elétrico</t>
  </si>
  <si>
    <t>Quadro Elétrico TAG QE-N92-01, conforme diagrama elétrico</t>
  </si>
  <si>
    <t>Quadro Elétrico TAG QE-N92-02, conforme diagrama elétrico</t>
  </si>
  <si>
    <t>Quadro Elétrico TAG QE-N92-03, conforme diagrama elétrico</t>
  </si>
  <si>
    <t>Quadro Elétrico TAG QE-N92-04, conforme diagrama elétrico</t>
  </si>
  <si>
    <t>Quadro Elétrico TAG QE-N92-05, conforme diagrama elétrico</t>
  </si>
  <si>
    <t>Quadro Elétrico TAG QE-N92-06, conforme diagrama elétrico</t>
  </si>
  <si>
    <t>Quadro Elétrico TAG QE-N92-07, conforme diagrama elétrico</t>
  </si>
  <si>
    <t>Quadro Elétrico TAG QE-N92-08, conforme diagrama elétrico</t>
  </si>
  <si>
    <t>Quadro Elétrico TAG QE-N93-01, conforme diagrama elétrico</t>
  </si>
  <si>
    <t>Quadro Elétrico TAG QE-N93-02, conforme diagrama elétrico</t>
  </si>
  <si>
    <t>Quadro Elétrico TAG QE-N93-03, conforme diagrama elétrico</t>
  </si>
  <si>
    <t>Quadro Elétrico TAG QE-N93-04, conforme diagrama elétrico</t>
  </si>
  <si>
    <t>Quadro Elétrico TAG QE-N96-01, conforme diagrama elétrico</t>
  </si>
  <si>
    <t>Quadro Elétrico TAG QE-N96-02, conforme diagrama elétrico</t>
  </si>
  <si>
    <t>Quadro Elétrico TAG QE-N96-03, conforme diagrama elétrico</t>
  </si>
  <si>
    <t>Quadro Elétrico TAG QE-N96-04, conforme diagrama elétrico</t>
  </si>
  <si>
    <t>Quadro Elétrico TAG QE-N96-05, conforme diagrama elétrico</t>
  </si>
  <si>
    <t>Quadro Elétrico TAG QE-N96-06, conforme diagrama elétrico</t>
  </si>
  <si>
    <t>Quadro Elétrico TAG QE-N96-07, conforme diagrama elétrico</t>
  </si>
  <si>
    <t>Quadro Elétrico TAG QE-N96-08, conforme diagrama elétrico</t>
  </si>
  <si>
    <t>Quadro Elétrico TAG QE-N96-09, conforme diagrama elétrico</t>
  </si>
  <si>
    <t>Quadro Elétrico TAG QE-N96-10, conforme diagrama elétrico</t>
  </si>
  <si>
    <t>Quadro Elétrico TAG QE-N96-11, conforme diagrama elétrico</t>
  </si>
  <si>
    <t>Quadro Elétrico TAG QE-N96-12, conforme diagrama elétrico</t>
  </si>
  <si>
    <t>Quadro Elétrico TAG QE-N99-01, conforme diagrama elétrico</t>
  </si>
  <si>
    <t>Detetores de CO para acionamento de ventiladores do Estacionamento</t>
  </si>
  <si>
    <t>Automação e Supervisão Predial do sistema de ar condicionado, conforme lista de pontos, Fornecedor: Johnson Controls</t>
  </si>
  <si>
    <t>2.1.2.9.1</t>
  </si>
  <si>
    <t>2.1.2.9.2</t>
  </si>
  <si>
    <t>2.1.3</t>
  </si>
  <si>
    <t>2.1.4</t>
  </si>
  <si>
    <t>2.1.5</t>
  </si>
  <si>
    <t>2.3</t>
  </si>
  <si>
    <t>2.3.1</t>
  </si>
  <si>
    <t>2.3.2</t>
  </si>
  <si>
    <t>2.4</t>
  </si>
  <si>
    <t>2.4.1</t>
  </si>
  <si>
    <t>2.4.2</t>
  </si>
  <si>
    <t>3.2</t>
  </si>
  <si>
    <t>3.3</t>
  </si>
  <si>
    <t>3.1.1</t>
  </si>
  <si>
    <t>3.1.2</t>
  </si>
  <si>
    <t>3.1.3</t>
  </si>
  <si>
    <t>3.1.4</t>
  </si>
  <si>
    <t>3.1.5</t>
  </si>
  <si>
    <t>3.1.6</t>
  </si>
  <si>
    <t>3.1.7</t>
  </si>
  <si>
    <t>3.1.8</t>
  </si>
  <si>
    <t>3.1.9</t>
  </si>
  <si>
    <t>3.2.1</t>
  </si>
  <si>
    <t>3.2.2</t>
  </si>
  <si>
    <t>3.2.3</t>
  </si>
  <si>
    <t>3.2.4</t>
  </si>
  <si>
    <t>3.2.5</t>
  </si>
  <si>
    <t>3.2.6</t>
  </si>
  <si>
    <t>3.2.7</t>
  </si>
  <si>
    <t>3.2.8</t>
  </si>
  <si>
    <t>3.2.9</t>
  </si>
  <si>
    <t>3.2.10</t>
  </si>
  <si>
    <t>3.2.11</t>
  </si>
  <si>
    <t>3.2.12</t>
  </si>
  <si>
    <t>3.3.2</t>
  </si>
  <si>
    <t>TOTAL GERAL</t>
  </si>
  <si>
    <t>5.1.1.1</t>
  </si>
  <si>
    <t>5.1.1.2</t>
  </si>
  <si>
    <t>5.1.2.1</t>
  </si>
  <si>
    <t>5.2.3</t>
  </si>
  <si>
    <t>5.2.4</t>
  </si>
  <si>
    <t>5.2.5</t>
  </si>
  <si>
    <t>5.3</t>
  </si>
  <si>
    <t>5.3.1</t>
  </si>
  <si>
    <t>5.4</t>
  </si>
  <si>
    <t>5.4.1</t>
  </si>
  <si>
    <t>5.4.2</t>
  </si>
  <si>
    <t>5.5</t>
  </si>
  <si>
    <t>5.5.1</t>
  </si>
  <si>
    <t>5.5.1.1</t>
  </si>
  <si>
    <t>5.5.2</t>
  </si>
  <si>
    <t>5.5.2.1</t>
  </si>
  <si>
    <t>5.5.2.2</t>
  </si>
  <si>
    <t>5.5.3</t>
  </si>
  <si>
    <t>5.5.3.1</t>
  </si>
  <si>
    <t>5.5.3.2</t>
  </si>
  <si>
    <t>7.3</t>
  </si>
  <si>
    <t>7.4</t>
  </si>
  <si>
    <t>7.5</t>
  </si>
  <si>
    <t>7.1.2</t>
  </si>
  <si>
    <t>7.1.1.1</t>
  </si>
  <si>
    <t>7.1.1.2</t>
  </si>
  <si>
    <t>7.1.1.3</t>
  </si>
  <si>
    <t>7.1.1.4</t>
  </si>
  <si>
    <t>7.1.1.5</t>
  </si>
  <si>
    <t>7.1.1.6</t>
  </si>
  <si>
    <t>7.1.2.1</t>
  </si>
  <si>
    <t>7.2.1.1</t>
  </si>
  <si>
    <t>7.2.1.2</t>
  </si>
  <si>
    <t>7.2.1.3</t>
  </si>
  <si>
    <t>7.2.1.4</t>
  </si>
  <si>
    <t>7.2.1.5</t>
  </si>
  <si>
    <t>7.2.2</t>
  </si>
  <si>
    <t>7.2.2.1</t>
  </si>
  <si>
    <t>7.2.3</t>
  </si>
  <si>
    <t>7.2.3.1</t>
  </si>
  <si>
    <t>7.2.3.2</t>
  </si>
  <si>
    <t>7.2.4</t>
  </si>
  <si>
    <t>7.2.4.1</t>
  </si>
  <si>
    <t>7.2.5</t>
  </si>
  <si>
    <t>7.2.5.1</t>
  </si>
  <si>
    <t>7.3.1</t>
  </si>
  <si>
    <t>7.3.2</t>
  </si>
  <si>
    <t>7.3.3</t>
  </si>
  <si>
    <t>7.3.4</t>
  </si>
  <si>
    <t>7.4.1</t>
  </si>
  <si>
    <t>7.4.1.1</t>
  </si>
  <si>
    <t>7.4.2</t>
  </si>
  <si>
    <t>7.4.2.1</t>
  </si>
  <si>
    <t>9.1.2</t>
  </si>
  <si>
    <t>5.4.1.1</t>
  </si>
  <si>
    <t>5.4.1.2</t>
  </si>
  <si>
    <t>5.4.1.3</t>
  </si>
  <si>
    <t>5.4.1.4</t>
  </si>
  <si>
    <t>5.4.2.1</t>
  </si>
  <si>
    <t>Tubo aço carb.1"s/cust sch40 biselado-ASTM grau A53</t>
  </si>
  <si>
    <t>Tubo aço carb.3/4"s/cust sch40 biselado -ASTM grau A53</t>
  </si>
  <si>
    <t>Joelho sw 1 1/2"</t>
  </si>
  <si>
    <t>Joelho sw 1 "</t>
  </si>
  <si>
    <t>Joelho sw 3/4"</t>
  </si>
  <si>
    <t>Bucha de 1 1/2" x 1" sw</t>
  </si>
  <si>
    <t>Bucha de 1" x 3/4" sw</t>
  </si>
  <si>
    <t>Tê de aço 1 1/2" sw</t>
  </si>
  <si>
    <t>Tê de 1" sw</t>
  </si>
  <si>
    <t>Tê de 3/4" sw</t>
  </si>
  <si>
    <t>Luva 1 1/2" sw</t>
  </si>
  <si>
    <t>Luva de 1" sw</t>
  </si>
  <si>
    <t>Luva 3/4" sw</t>
  </si>
  <si>
    <t>Pig tail 1 mt Alta Pressão com rosca NPT</t>
  </si>
  <si>
    <t>Tubo aço carb.1 1/2"s/cust sch40 biselado-ASTM grau A53</t>
  </si>
  <si>
    <t>Meia luva AC 1/2 2000lbs</t>
  </si>
  <si>
    <t>Tê aço 1 1/2" sw</t>
  </si>
  <si>
    <t xml:space="preserve">Meia luva 1/4"  </t>
  </si>
  <si>
    <t>Tampão 1 1/2 solda sw</t>
  </si>
  <si>
    <t>Joeho 1 1/2" aço</t>
  </si>
  <si>
    <t>Válvula de retenção P-13 DRAVA METAIS ou equivalente técnico</t>
  </si>
  <si>
    <t>Válvula tripartida aço 3/4" 300 lbs VALMICRO ou equivalente técnico</t>
  </si>
  <si>
    <t>Válvula tripartida aço 1 1/2" 300 lbs VALMICRO ou equivalente técnico</t>
  </si>
  <si>
    <t>Regulador 1º estágio ALIANÇA - ref.: 76510/03 ou equivalente técnico</t>
  </si>
  <si>
    <t>Manometro 0 a 300 lbs</t>
  </si>
  <si>
    <t>ESTRUTURAS DE CONCRETO</t>
  </si>
  <si>
    <t>MATERIAIS</t>
  </si>
  <si>
    <t xml:space="preserve">m </t>
  </si>
  <si>
    <t xml:space="preserve">TUBULAÇÕES DE PVC - SÉRIE NORMAL </t>
  </si>
  <si>
    <t>Tubo de esgoto PVC série normal, ø40 mm, com conexões e acessórios</t>
  </si>
  <si>
    <t>Tubo de esgoto PVC série normal, ø50 mm, com conexões e acessórios</t>
  </si>
  <si>
    <t>Tubo de esgoto PVC série normal, ø75mm, com conexões e acessórios</t>
  </si>
  <si>
    <t>Tubo de esgoto PVC série normal, ø100mm, com conexões e acessórios</t>
  </si>
  <si>
    <t>Tubo de esgoto PVC série normal, ø150mm, com conexões e acessórios</t>
  </si>
  <si>
    <t>CAIXA SINFONADA DE PVC COM CAXILHO E GRELHA METÁLICA</t>
  </si>
  <si>
    <t>Caixa sifonada com grelha e porta grelha redonda 100 x 100 x 50</t>
  </si>
  <si>
    <t>CAIXA SINFONADA DE PVC COM CAXILHO E TAMPA HERMETRICA</t>
  </si>
  <si>
    <t>Caixa sifonada com tampa cega redonda 100 x 100 x 50</t>
  </si>
  <si>
    <t>Caixa sifonada com tampa cega redonda 100 x 185 x 75</t>
  </si>
  <si>
    <t>CAIXA DE GORDURA DE PVC</t>
  </si>
  <si>
    <t>Caixa de gordura 19 litros</t>
  </si>
  <si>
    <t>CAIXA DE INSPEÇÃO EM ALVENARIA</t>
  </si>
  <si>
    <t>Caixa de inspeção em alvenaria 600x600 mm com tampão T33 em ferro fundido</t>
  </si>
  <si>
    <t>5.2.2.1</t>
  </si>
  <si>
    <t>5.2.1.1</t>
  </si>
  <si>
    <t>5.2.3.1</t>
  </si>
  <si>
    <t>5.2.4.1</t>
  </si>
  <si>
    <t>5.2.5.1</t>
  </si>
  <si>
    <t>5.2.1.2</t>
  </si>
  <si>
    <t>5.2.1.3</t>
  </si>
  <si>
    <t>5.2.1.4</t>
  </si>
  <si>
    <t>5.2.1.5</t>
  </si>
  <si>
    <t>5.2.2.2</t>
  </si>
  <si>
    <t>5.2.3.2</t>
  </si>
  <si>
    <t>Fornecimento, configuração, testes e comissionamento de servidor principal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</si>
  <si>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Fornecimento, configuração, testes e comissionamento de servidor secundário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</si>
  <si>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 xml:space="preserve">Fornecimento, configuração, testes e comissionamento de estação de trabalho do SISA, com softwares MS Windows 2000 Profissional, e hardware marca Dell, com HD de 300Gb 12000RPM, RAM de 6Gb / 667MHz, processador Intel Pentium IV 2,5GHz, cache de 1Mb, placa de rede autosense 10/100/1000, placa de vídeo de 1Gb, drive de floppy disk de 1,44MB, interface serial RS-232, teclado ergonômico padrão ANBT2, gabinete ATX, mouse ótico padrão microsoft, monitor de vídeo LCD 21 polegadas, conforme definido nas ETEs.   </t>
  </si>
  <si>
    <t>Fornecimento, configuração, testes e comissionamento de interfaces de comunicação e de conversão de protocolo, para comunicação e integração entre o SISA e os subsistemas (SDAI, SICA, STVV e SITIA) conforme Manual Descritivo, conforme definido nas ETEs.</t>
  </si>
  <si>
    <t>Fornecimento, configuração, testes e comissionamento de software de gerenciamento do SISA, software aplicativo para as informações do SISA com drivers de comunicação com capacidade de comunicação com outras plataformas / equipamentos / softwares através de protocolos OPC, BACnet, Modbus, ASCII e banco de dados MS SQL, conforme definido nas ETEs.</t>
  </si>
  <si>
    <t>Fornecimento, configuração, testes e comissionamento de software cliente de gerenciamento do SISA, software aplicativo cliente do SISA para Estação de Trabalho do SISA, conforme definido nas ETEs.</t>
  </si>
  <si>
    <t>Fornecimento, testes e comissionamento de serviços de mão-de-obra qualificada para fazer configuração dos servidores do SISA para operar modo “hot stand by”, conforme definido nas ETEs.</t>
  </si>
  <si>
    <t>Fornecimento, configuração, testes e comissionamento de serviços de mão-de-obra qualificada para fazer, nos servidores do sistema, a configuração do software de gerenciamento do SISA, e, também, dos ‘drivers’ de comunicação, com os protocolos definidos no Memorial Descritivo e nas ETEs, para integração do SISA com os seus subsistemas ( SICA, SDAI e STVV), conforme definido nas ETEs.</t>
  </si>
  <si>
    <t>Fornecimento, configuração, testes e comissionamento de serviços de mão-de-obra qualificada para fazer, nas ETs e nos servidores do sistema, a configuração do software de cliente de SISA, e, também, a configuração de comunicação com os servidores, conforme definido nas ETEs.</t>
  </si>
  <si>
    <t>Fornecimento, testes e comissionamento de serviços de mão-de-obra qualificada para configuração do banco de dados de integração entre o sistema SISA e SITIA, conforme definido nas ETEs.</t>
  </si>
  <si>
    <t>Fornecimento, testes e comissionamento de materiais e serviços de configuração por mão-de-obra qualificada para implementação da comunicação do SISA com o SDAI através de uma V-Lan, a ser implementada na rede telemática do Aeroporto, conforme definido nas ETEs.</t>
  </si>
  <si>
    <t>Fornecimento, testes e comissionamento de materiais e serviços de configuração por mão-de-obra qualificada para implementação da comunicação do SISA com o SICA através de uma V-Lan, a ser implementada na rede telemática do Aeroporto, conforme definido nas ETEs.</t>
  </si>
  <si>
    <t>Fornecimento, configuração, testes e comissionamento de materiais e serviços de mão-de-obra qualificada para implementação e configuração da rede serial de comunicação padrão RS-485 para comunicação do SISA com o STVV, conforme definido nas ETEs.</t>
  </si>
  <si>
    <t>Fornecimento, testes e comissionamento de materiais e serviços de configuração por mão-de-obra qualificada para implementação da comunicação do SISA com SITIA através de uma V-Lan, a ser implementada na rede telemática do Aeroporto, conforme definido nas ETEs.</t>
  </si>
  <si>
    <t>Fornecimento, instalação, testes e comissionamento de Servidor, do SICA, conforme ETEs; ref. Power Edge R900, fabricante Dell ou equivalente técnico</t>
  </si>
  <si>
    <t>Fornecimento, instalação, testes e comissionamento de Estações de Trabalho, do SICA, conforme ETEs; ref. Inspiron, fabricante Dell ou equivalente técnico</t>
  </si>
  <si>
    <t>Fornecimento, instalação, testes e comissionamento de Leitora de Cartão de Proximidade + Teclado - Interna, conforme ETEs; modelo RK40, fabricação HID ou equivalente técnico</t>
  </si>
  <si>
    <t>Fornecimento, instalação, testes e comissionamento de Software Aplicativo SICA, conforme ETEs; modelo Pegasys2000 NSI-DOUB, fabricante CardKey ou equivalente técnico</t>
  </si>
  <si>
    <t xml:space="preserve">Fornecimento, testes, comissionamento de serviços de Configuração do Software Aplicativo, do SICA, conforme ETEs; </t>
  </si>
  <si>
    <t>Fornecimento de serviços de assessoramento na operação do sistema pelo Período de Operação Inicial Assistida, com disponibilização de pessoal técnico habilitado para assessorar o pessoal da Infraero na operação inicial do sistema SICA instalado, conforme item 5 das ETEs</t>
  </si>
  <si>
    <t>Elaboração de apostilas e aplicação de Treinamento, de operação, de manutenção e de administração do SICA, conforme itens 6 das ETEs</t>
  </si>
  <si>
    <t>Elaboração e fornecimento de Manuais, de operação, de manutenção, de administração e de comissionamento do STVV, conforme item 7 das ETEs</t>
  </si>
  <si>
    <t>Fornecimento e Instalação de Esquadria em Madeira EM 01- Dimensões 0.80 x 2.10m</t>
  </si>
  <si>
    <t>Fornecimento e Instalação de Esquadria em Madeira EM 02- Dimensões 0.90 x 2.10m</t>
  </si>
  <si>
    <t>Fornecimento e Instalação de Esquadria em Madeira EM 03- Dimensões 0.90 x 2.10m</t>
  </si>
  <si>
    <t>Fornecimento e Instalação de Esquadria em Madeira EM 04- Dimensões 0.70 x 2.10m</t>
  </si>
  <si>
    <t>Fornecimento e Instalação de Esquadria em Madeira EM 05- Dimensões 1.50 x 2.10m</t>
  </si>
  <si>
    <t>Fornecimento e Instalação de Esquadria em Madeira EM 06- Dimensões 2.00 x 2.10m</t>
  </si>
  <si>
    <t>Fornecimento e Instalação de Esquadria em Madeira EM 07- Dimensões 1.00 x 2.10m</t>
  </si>
  <si>
    <t>Fornecimento e Instalação de Esquadria em Madeira EM 08- Dimensões 1.70 x 2.10m</t>
  </si>
  <si>
    <t>Fornecimento e Instalação de Esquadria em Madeira EM 09- Dimensões 1.9 x 2.10m</t>
  </si>
  <si>
    <t>Fornecimento e Instalação de Esquadria em Madeira EM 10- Dimensões 1.0 x 2.10m</t>
  </si>
  <si>
    <t>Fornecimento e Instalação de Esquadria em Aluminio e Vidro Simples EAV 01- Dimensões 3.00 x 0.40/1.70m</t>
  </si>
  <si>
    <t>Fornecimento e Instalação de Esquadria em Aluminio e Vidro Simples EAV 02- Dimensões 1.00 x 1.00/1.20m</t>
  </si>
  <si>
    <t>Fornecimento e Instalação de Esquadria em Aluminio e Vidro Simples EAV 03- Dimensões 1.50 x 0.40/2.30m</t>
  </si>
  <si>
    <t>Fornecimento e Instalação de Esquadria em Aluminio e Vidro Simples EAV 04- Dimensões 3.32 x 0.40/2.00m</t>
  </si>
  <si>
    <t>Fornecimento e Instalação de Esquadria em Aluminio e Vidro Simples EAV 05- Dimensões 2.00 x 1.00/1.20m</t>
  </si>
  <si>
    <t>Fornecimento e Instalação de Esquadria em Aluminio e Vidro Simples EAV 06- Dimensões 0.60 x 1.00/1.20m</t>
  </si>
  <si>
    <t>Fornecimento e Instalação de Esquadria em Aluminio e Vidro Simples EAV 07- Dimensões 1.00x0.60/2.10m</t>
  </si>
  <si>
    <t>Fornecimento e Instalação de Esquadria em Aluminio e Vidro Simples EAV 08- Dimensões 1.00 x 1.00/ 1.20m</t>
  </si>
  <si>
    <t>Fornecimento e Instalação de Esquadria em Aluminio e Vidro Simples EAV 12- Dimensões 25.20 x 0.80/ 1.10m</t>
  </si>
  <si>
    <t>Fornecimento e Instalação de Esquadria em Aluminio e Vidro Simples EAV 13- Dimensões 15.66 x 0.80/ 2.10m</t>
  </si>
  <si>
    <t>Fornecimento e Instalação de Esquadria em Aluminio e Vidro Simples EAV 15- Dimensões 9.85 x 0.50 / 2.30m</t>
  </si>
  <si>
    <t>Fornecimento e Instalação de Esquadria em Aluminio e Vidro Simples EAV 21- Dimensões 2.00 x 0.40/ 2.10m</t>
  </si>
  <si>
    <t>Fornecimento e Instalação de Esquadria em Aluminio e Vidro Simples EAV 22- Dimensões 14.58 x 0.40/ 2.10m</t>
  </si>
  <si>
    <t>Fornecimento e Instalação de Esquadria em Aluminio e Vidro Simples EAV 25- Dimensões 2.65 x 0.40m/2.10 m</t>
  </si>
  <si>
    <t>Fornecimento e Instalação de Esquadria em Aluminio e Vidro Temperado EAVT 01- Dimensões 10.90 x 3.96m</t>
  </si>
  <si>
    <t>Fornecimento e Instalação de Esquadria em Aluminio e Vidro Temperado EAVT 02- Dimensões 6.59 x 2.50m</t>
  </si>
  <si>
    <t>Fornecimento e Instalação de Esquadria em Aluminio e Vidro Temperado EAVT 04- Dimensões 12.14 x 4.73m</t>
  </si>
  <si>
    <t>Fornecimento e Instalação de Esquadria em Aluminio e Vidro Temperado EAVT 07- Dimensões 16.00 x 4.96m</t>
  </si>
  <si>
    <t>Fornecimento e Instalação de Esquadria em Aluminio e Vidro Temperado EAVT 08- Dimensões 15.48 x 4.00m</t>
  </si>
  <si>
    <t>Fornecimento e Instalação de Esquadria em Aluminio e Vidro Temperado EAVT 09- Dimensões 3.98 x 4.00m</t>
  </si>
  <si>
    <t>Fornecimento e Instalação de Esquadria em Aluminio e Vidro Temperado EAVT 10- Dimensões 4.12 x 4.00</t>
  </si>
  <si>
    <t>Fornecimento e Instalação de Esquadria em Aluminio e Vidro Temperado EAVT 11- Dimensões 5.59 x 4.00</t>
  </si>
  <si>
    <t>Fornecimento e Instalação de Esquadria em Aluminio e Vidro Temperado EAVT 12- Dimensões 9.66 x 4.00m</t>
  </si>
  <si>
    <t>Fornecimento e Instalação de Esquadria em Aluminio e Vidro Temperado EAVT 13- Dimensões 7.70 x 4.00m</t>
  </si>
  <si>
    <t>Fornecimento e Instalação de Esquadria em Aluminio e Vidro Temperado EAVT 14- Dimensões 3.00 x 3.00/ 1.00m</t>
  </si>
  <si>
    <t>Fornecimento e Instalação de Esquadria em Aluminio e Vidro Temperado EAVT 15- Dimensões 12.31 x 4.00m</t>
  </si>
  <si>
    <t>Fornecimento e Instalação de Esquadria em Aluminio e Vidro Temperado EAVT 16- Dimensões 11.58 x 4.00m</t>
  </si>
  <si>
    <t>Fornecimento e Instalação de Esquadria em Aluminio e Vidro Temperado EAVT 17- Dimensões 8.13 x 2.40m</t>
  </si>
  <si>
    <t>Fornecimento e Instalação de Esquadria em Aluminio e Vidro Temperado EAVT 18- Dimensões 2.97 x 2.40m</t>
  </si>
  <si>
    <t>Fornecimento e Instalação de Esquadria em Aluminio e Vidro Temperado EAVT 19- Dimensões 12.70 x 4.00m</t>
  </si>
  <si>
    <t>Fornecimento e Instalação de Esquadria em Aluminio e Vidro Temperado EAVT 20- Dimensões 12.60 x 4.00m</t>
  </si>
  <si>
    <t>Fornecimento e Instalação de Esquadria em Aluminio e Vidro Temperado EAVT 21- Dimensões 12.00 x 2.50m</t>
  </si>
  <si>
    <t>Fornecimento e Instalação de Esquadria em Aluminio e Vidro Temperado EAVT 22- Dimensões 10.78 x 2.50m</t>
  </si>
  <si>
    <t>Fornecimento e Instalação de Esquadria em Aluminio e Vidro Temperado EAVT 23- Dimensões 10.49 x 2.50m</t>
  </si>
  <si>
    <t>Fornecimento e Instalação de Esquadria em Vidro Temperado EVT 01- Dimensões 3.87 x 2.50m</t>
  </si>
  <si>
    <t>Fornecimento e Instalação de Esquadria em Vidro Temperado EVT 02- Dimensões 5.04 x 4.20/0.30m</t>
  </si>
  <si>
    <t>Fornecimento e Instalação de Esquadria em Vidro Temperado EVT 03- Dimensões 8.14 x 4.20/0.30m</t>
  </si>
  <si>
    <t>Fornecimento e Instalação de Esquadria em Vidro Temperado EVT 04- Dimensões 7.18 x 4.20/0.30m</t>
  </si>
  <si>
    <t>Fornecimento e Instalação de Esquadria em Vidro Temperado EVT 05- Dimensões 3.06 x 4.20/0.30m</t>
  </si>
  <si>
    <t>Fornecimento e Instalação de Esquadria em Vidro Temperado EVT 06- Dimensões 5.04 x 4.20/0.30m</t>
  </si>
  <si>
    <t>Fornecimento e Instalação de Esquadria em Vidro Temperado EVT 07- Dimensões 6.44 x 4.20/0.30m</t>
  </si>
  <si>
    <t>Fornecimento e Instalação de Esquadria em Vidro Temperado EVT 08- Dimensões 0.60 x 2.00m</t>
  </si>
  <si>
    <t>Fornecimento e Instalação de Esquadria em Vidro Temperado EVT 09- Dimensões 3.50 x 2.50m</t>
  </si>
  <si>
    <t>Fornecimento e Instalação de Esquadria em Vidro Temperado EVT 11- Dimensões 3.00 x 2.50m</t>
  </si>
  <si>
    <t>Fornecimento e Instalação de Esquadria em Vidro Temperado EVT 12- Dimensões 2.00 x 2.50m</t>
  </si>
  <si>
    <t>Fornecimento e Instalação de Esquadria em Vidro Temperado EVT 14- Dimensões 7.31 x 2.50m</t>
  </si>
  <si>
    <t>Fornecimento e Instalação de Esquadria em Vidro Temperado EVT 15- Dimensões 1.50 x 1.80m</t>
  </si>
  <si>
    <t>Fornecimento e Instalação de Esquadria em Vidro Temperado EVT 16- Dimensões 0.50 x 1.80/1.20m</t>
  </si>
  <si>
    <t>Fornecimento e Instalação de Esquadria em Vidro Temperado EVT 18- Dimensões 6.78 x 2.50m</t>
  </si>
  <si>
    <t>Fornecimento e Instalação de Esquadria em Vidro Temperado EVT 19- Dimensões 3.65 x 2.50m</t>
  </si>
  <si>
    <t>Fornecimento e Instalação de Esquadria em Vidro Temperado EVT 20- Dimensões 7.16 x 4.20/0.30m</t>
  </si>
  <si>
    <t>Fornecimento e Instalação de Esquadria em Vidro Temperado EVT 21- Dimensões 7.74 x 2.05m</t>
  </si>
  <si>
    <t>Fornecimento e Instalação de Esquadria em Vidro Temperado EVT 22- Dimensões 8.84 x 2.05m</t>
  </si>
  <si>
    <t>Fornecimento e Instalação de Esquadria em Grade de Ferro GRD 01- Dimensões 2.00 x 2.10m</t>
  </si>
  <si>
    <t>Fornecimento e Instalação de Esquadria em Grade de Ferro GRD 02- Dimensões 6.60 x 3.00m</t>
  </si>
  <si>
    <t>Fornecimento e Instalação de Esquadria em Grade de Ferro GRD 05- Dimensões 7.0 x 2.30m</t>
  </si>
  <si>
    <t>Fornecimento e Instalação de Esquadria em Aco EA 01- Dimensões 0.80 x 0.50m</t>
  </si>
  <si>
    <t>Fornecimento e Instalação de Porta Corta Fogo PCF 01- Dimensões 1.00 x 2.10m</t>
  </si>
  <si>
    <t>Fornecimento e Instalação de Esquaqdria em Alambrado com Tela ET 01- Dimensões 22.09 x 2.65m</t>
  </si>
  <si>
    <t>Fornecimento e Instalação de Esquaqdria em Alambrado com Tela ET 02- Dimensões 7.44 X 2.65m</t>
  </si>
  <si>
    <t>Fornecimento e Instalação de Esquaqdria em Aco com Isolamento em Poliuretano EAI 01- Dimensões 0.85 x 2.00 x 0.10m</t>
  </si>
  <si>
    <t>Fornecimento e Instalação de Esquaqdria em Vidro Laminado EVL 01- Dimensões 1.84 x 4.50m</t>
  </si>
  <si>
    <t>Fornecimento e Instalação de Esquaqdria em Vidro Laminado EVL 02- Dimensões 1.73 x 3.45/1.04m</t>
  </si>
  <si>
    <t>Regularização do sub-leito</t>
  </si>
  <si>
    <t>Sub-base em solo / cimento com 10 cm de espessura</t>
  </si>
  <si>
    <t>4.2.4</t>
  </si>
  <si>
    <t>4.2.4.1</t>
  </si>
  <si>
    <t>4.2.4.2</t>
  </si>
  <si>
    <t>4.2.4.3</t>
  </si>
  <si>
    <t>4.2.4.4</t>
  </si>
  <si>
    <t>4.2.5</t>
  </si>
  <si>
    <t>4.2.5.1</t>
  </si>
  <si>
    <t>4.2.5.2</t>
  </si>
  <si>
    <t>4.2.5.3</t>
  </si>
  <si>
    <t>TUBULAÇÕES DE PVC - SÉRIE REFORÇADA</t>
  </si>
  <si>
    <t>Tubo de esgoto PVC série reforçada, ø75mm, com conexões e acessórios</t>
  </si>
  <si>
    <t>Tubo de esgoto PVC série reforçada, ø100mm, com conexões e acessórios</t>
  </si>
  <si>
    <t>Tubo de esgoto PVC série reforçada, ø150mm, com conexões e acessórios</t>
  </si>
  <si>
    <t>Tubo de esgoto PVC série reforçada, ø200mm, com conexões e acessórios</t>
  </si>
  <si>
    <t>Ralo em PVC sifonado cilindro com grelha 100x40mm</t>
  </si>
  <si>
    <t>Ralo hermisferico tipo abacaxi  ø75mm</t>
  </si>
  <si>
    <t>Ralo hermisferico tipo abacaxi  ø100mm</t>
  </si>
  <si>
    <t>Ralo hermisferico tipo abacaxi ø150mm</t>
  </si>
  <si>
    <t xml:space="preserve">Fornecimento e instalação de recobrimento longituninal para telhas, em chapa de aço galvalume (liga de 55% alumínio, 43,5% zinco, 1,5% silício) , espessura=1,55mm, pré-pintadas com acabamento top-coat na cor mostarda e primers a base de poliéster, poliuretano (PU), ou epóxi, ou equivalente técnico. </t>
  </si>
  <si>
    <t>Fornecimento e instalação de recobrimento longituninal para telhas em aço zincado por imersão a quente, com espessura de 50mm, e pré-pintura em linhas contínuas de pinturas de bobinas (sistema Coil Coating) na cor mostarda, ou equivalente técnico.</t>
  </si>
  <si>
    <t>Fornecimento e instalação de corrimão em tubo de aço inox DIN 2440 Ø nominal de 1 1/2”, com fixação através de rebites, em chapa de aço inox 3mm, aparafusada nos montantes por meio de parafusos sextavados em inox e, quando fixado ao piso, com flange circular Ø 9cm em chapa de aço inox 6mm, e carenagem em chapa de aço inox 1,5mm, rebitada em perfis “U” 1/2" em aço inox, também fixados aos montantes existentes. Será fornecido, ainda, fechamento em vidro laminado liso verde 10mm (4mm + 6mm), com película em PVB intermediária, com fixação através de garras do Sistema Spider Glass, ref. ASG 151 e 152 VC, da Avvitare ou equivalente técnico, fixado à estrutura em tunos quadrados 60x60x1,9mm em aço inox, soldada aos montantes.</t>
  </si>
  <si>
    <t>Fornecimento, instalação, configuração, testes e comissionamento de sistema de docagem de aeronaves, para uma linha de aproximação, com painel de visualização com: módulo de identificação, módulo de alinhamento lateral e módulo de aproximação longituninal, módulo de comando e operação para o módulo de identificação e módulo de operação para o módulo de aproximação longituninal; modelo AP-SDA02, fabricação APEL</t>
  </si>
  <si>
    <t>Caixa de inspeção em alvenaria 600x600 mm com tampa de concreto Fck=20mpa</t>
  </si>
  <si>
    <t>Caixa de inspeção em alvenaria 800x800 mm  com tampa de concreto Fck=20mpa</t>
  </si>
  <si>
    <t>Poços de visita  em alvenaria 600x600 mm com tampa de concreto Fck=20mpa</t>
  </si>
  <si>
    <t>Locação da obra (canteiro)</t>
  </si>
  <si>
    <t>SERVIÇOS GERAIS</t>
  </si>
  <si>
    <t>ADMINISTRAÇÃO DA OBRA</t>
  </si>
  <si>
    <t>VEICULOS, MÁQUINAS E EQUIPAMENTOS</t>
  </si>
  <si>
    <t>CANTEIRO DE OBRAS</t>
  </si>
  <si>
    <t>Ligação provisória de água e esgoto</t>
  </si>
  <si>
    <t>Ligação provisória de energia elétrica trifásica 40A</t>
  </si>
  <si>
    <t>REVESTIMENTOS</t>
  </si>
  <si>
    <t>pt</t>
  </si>
  <si>
    <t>Extintor de incêndio TP pó químico - 4 kg, fornecimento e colocação</t>
  </si>
  <si>
    <t>Extintor de incêndio água pressurizada  - 10 L</t>
  </si>
  <si>
    <t>Ar Condicionado Split de 9.000 Btu´S - Fornecimento e Instalação</t>
  </si>
  <si>
    <r>
      <t xml:space="preserve"> </t>
    </r>
    <r>
      <rPr>
        <b/>
        <sz val="11"/>
        <color indexed="8"/>
        <rFont val="Arial"/>
        <family val="2"/>
      </rPr>
      <t xml:space="preserve">FUNDAÇÕES E ESTRUTURAS </t>
    </r>
    <r>
      <rPr>
        <sz val="11"/>
        <rFont val="Arial"/>
        <family val="2"/>
      </rPr>
      <t xml:space="preserve"> </t>
    </r>
  </si>
  <si>
    <t>3.1.10</t>
  </si>
  <si>
    <t>3.1.11</t>
  </si>
  <si>
    <t>3.1.12</t>
  </si>
  <si>
    <t>3.1.13</t>
  </si>
  <si>
    <t>3.1.14</t>
  </si>
  <si>
    <t>4.1.4</t>
  </si>
  <si>
    <t>4.1.5</t>
  </si>
  <si>
    <t>4.1.6</t>
  </si>
  <si>
    <t>4.1.7</t>
  </si>
  <si>
    <t>4.1.8</t>
  </si>
  <si>
    <t>4.1.9</t>
  </si>
  <si>
    <t>PAISAGISMO</t>
  </si>
  <si>
    <t>muda</t>
  </si>
  <si>
    <t>5.2.1.6</t>
  </si>
  <si>
    <t>5.2.1.7</t>
  </si>
  <si>
    <t>5.2.1.8</t>
  </si>
  <si>
    <t>5.2.1.9</t>
  </si>
  <si>
    <t>5.2.1.10</t>
  </si>
  <si>
    <t xml:space="preserve">un </t>
  </si>
  <si>
    <t>ARQUITETURA - TPS 1</t>
  </si>
  <si>
    <t>SERVIÇOS INICIAIS BÁSICOS</t>
  </si>
  <si>
    <t>DEMOLIÇÕES, RETIRADAS E REMOÇÕES (TPS 1 )</t>
  </si>
  <si>
    <t>DEMOLIÇÕES, RETIRADAS E REMOÇÕES (EDIFÍCIO GARAGEM)</t>
  </si>
  <si>
    <t xml:space="preserve">Esgotamento do lago </t>
  </si>
  <si>
    <t>4.1.1.1</t>
  </si>
  <si>
    <t>4.1.1.2</t>
  </si>
  <si>
    <t>4.1.1.3</t>
  </si>
  <si>
    <t>4.1.1.4</t>
  </si>
  <si>
    <t>4.1.1.5</t>
  </si>
  <si>
    <t>4.1.1.6</t>
  </si>
  <si>
    <t>4.1.1.7</t>
  </si>
  <si>
    <t>4.1.2.1</t>
  </si>
  <si>
    <t>4.1.2.2</t>
  </si>
  <si>
    <t>4.1.2.3</t>
  </si>
  <si>
    <t>4.1.2.4</t>
  </si>
  <si>
    <t>4.1.2.5</t>
  </si>
  <si>
    <t>4.1.2.6</t>
  </si>
  <si>
    <t>4.1.2.7</t>
  </si>
  <si>
    <t>4.1.3.1</t>
  </si>
  <si>
    <t>4.1.3.2</t>
  </si>
  <si>
    <t>4.1.3.3</t>
  </si>
  <si>
    <t>4.1.3.4</t>
  </si>
  <si>
    <t>4.1.3.5</t>
  </si>
  <si>
    <t>4.1.3.6</t>
  </si>
  <si>
    <t>4.1.3.7</t>
  </si>
  <si>
    <t>4.1.4.1</t>
  </si>
  <si>
    <t>4.1.4.2</t>
  </si>
  <si>
    <t>4.1.4.3</t>
  </si>
  <si>
    <t>4.1.4.4</t>
  </si>
  <si>
    <t>4.1.4.5</t>
  </si>
  <si>
    <t>4.1.4.6</t>
  </si>
  <si>
    <t>4.1.4.7</t>
  </si>
  <si>
    <t>4.1.5.1</t>
  </si>
  <si>
    <t>4.1.5.2</t>
  </si>
  <si>
    <t>4.1.5.3</t>
  </si>
  <si>
    <t>4.1.5.4</t>
  </si>
  <si>
    <t>4.1.5.5</t>
  </si>
  <si>
    <t>4.1.5.6</t>
  </si>
  <si>
    <t>4.1.5.7</t>
  </si>
  <si>
    <t>4.1.6.1</t>
  </si>
  <si>
    <t>4.1.6.2</t>
  </si>
  <si>
    <t>4.1.6.3</t>
  </si>
  <si>
    <t>4.1.6.4</t>
  </si>
  <si>
    <t>4.1.6.5</t>
  </si>
  <si>
    <t>4.1.6.6</t>
  </si>
  <si>
    <t>4.1.6.7</t>
  </si>
  <si>
    <t>4.1.7.1</t>
  </si>
  <si>
    <t>4.1.7.2</t>
  </si>
  <si>
    <t>4.1.7.3</t>
  </si>
  <si>
    <t>4.1.7.4</t>
  </si>
  <si>
    <t>4.1.7.5</t>
  </si>
  <si>
    <t>4.1.7.6</t>
  </si>
  <si>
    <t>4.1.7.7</t>
  </si>
  <si>
    <t>4.1.8.1</t>
  </si>
  <si>
    <t>4.1.8.2</t>
  </si>
  <si>
    <t>4.1.8.3</t>
  </si>
  <si>
    <t>4.1.8.4</t>
  </si>
  <si>
    <t>4.1.8.5</t>
  </si>
  <si>
    <t>4.1.8.6</t>
  </si>
  <si>
    <t>4.1.8.7</t>
  </si>
  <si>
    <t>4.1.9.1</t>
  </si>
  <si>
    <t>4.1.9.2</t>
  </si>
  <si>
    <t>4.1.9.3</t>
  </si>
  <si>
    <t>4.1.9.4</t>
  </si>
  <si>
    <t>4.1.9.5</t>
  </si>
  <si>
    <t>4.1.9.6</t>
  </si>
  <si>
    <t>4.1.9.7</t>
  </si>
  <si>
    <t>4.1.9.8</t>
  </si>
  <si>
    <t>4.2.2.6</t>
  </si>
  <si>
    <t>4.2.2.7</t>
  </si>
  <si>
    <t>4.2.3.2</t>
  </si>
  <si>
    <t>4.2.3.3</t>
  </si>
  <si>
    <t>4.2.3.4</t>
  </si>
  <si>
    <t>4.2.3.5</t>
  </si>
  <si>
    <t>4.2.3.6</t>
  </si>
  <si>
    <t>4.2.4.5</t>
  </si>
  <si>
    <t>4.2.4.6</t>
  </si>
  <si>
    <t>4.2.4.7</t>
  </si>
  <si>
    <t>4.2.5.4</t>
  </si>
  <si>
    <t>4.2.6</t>
  </si>
  <si>
    <t>4.2.6.1</t>
  </si>
  <si>
    <t>4.2.6.2</t>
  </si>
  <si>
    <t>4.2.6.3</t>
  </si>
  <si>
    <t>4.2.6.4</t>
  </si>
  <si>
    <t>4.2.6.5</t>
  </si>
  <si>
    <t>4.2.6.6</t>
  </si>
  <si>
    <t>4.2.7</t>
  </si>
  <si>
    <t>4.2.7.1</t>
  </si>
  <si>
    <t>4.2.7.2</t>
  </si>
  <si>
    <t>4.2.7.3</t>
  </si>
  <si>
    <t>4.2.7.4</t>
  </si>
  <si>
    <t>4.2.8</t>
  </si>
  <si>
    <t>4.2.8.1</t>
  </si>
  <si>
    <t>4.2.8.2</t>
  </si>
  <si>
    <t>4.2.8.3</t>
  </si>
  <si>
    <t>4.2.8.4</t>
  </si>
  <si>
    <t>4.2.8.5</t>
  </si>
  <si>
    <t>4.2.8.6</t>
  </si>
  <si>
    <t>4.2.8.7</t>
  </si>
  <si>
    <t>4.2.9</t>
  </si>
  <si>
    <t>4.2.9.1</t>
  </si>
  <si>
    <t>4.2.9.2</t>
  </si>
  <si>
    <t>4.2.9.3</t>
  </si>
  <si>
    <t>4.2.9.4</t>
  </si>
  <si>
    <t>4.2.10</t>
  </si>
  <si>
    <t>4.2.10.1</t>
  </si>
  <si>
    <t>4.2.10.2</t>
  </si>
  <si>
    <t>4.2.10.3</t>
  </si>
  <si>
    <t>4.2.10.4</t>
  </si>
  <si>
    <t>4.2.11</t>
  </si>
  <si>
    <t>4.2.11.1</t>
  </si>
  <si>
    <t>4.2.11.2</t>
  </si>
  <si>
    <t>4.2.11.3</t>
  </si>
  <si>
    <t>4.2.11.4</t>
  </si>
  <si>
    <t>4.2.11.5</t>
  </si>
  <si>
    <t>4.2.11.6</t>
  </si>
  <si>
    <t>4.2.12</t>
  </si>
  <si>
    <t>4.2.12.1</t>
  </si>
  <si>
    <t>4.2.12.2</t>
  </si>
  <si>
    <t>4.2.12.3</t>
  </si>
  <si>
    <t>4.2.13</t>
  </si>
  <si>
    <t>4.2.13.1</t>
  </si>
  <si>
    <t>4.2.13.2</t>
  </si>
  <si>
    <t>4.2.13.3</t>
  </si>
  <si>
    <t>4.2.13.4</t>
  </si>
  <si>
    <t>4.2.13.5</t>
  </si>
  <si>
    <t>4.2.13.6</t>
  </si>
  <si>
    <t>4.2.13.7</t>
  </si>
  <si>
    <t>4.2.13.8</t>
  </si>
  <si>
    <t>4.2.13.9</t>
  </si>
  <si>
    <t>4.2.13.10</t>
  </si>
  <si>
    <t>4.2.14</t>
  </si>
  <si>
    <t>4.2.14.1</t>
  </si>
  <si>
    <t>4.2.14.2</t>
  </si>
  <si>
    <t>4.2.15</t>
  </si>
  <si>
    <t>4.2.15.1</t>
  </si>
  <si>
    <t>4.2.15.2</t>
  </si>
  <si>
    <t>4.2.16</t>
  </si>
  <si>
    <t>4.2.16.1</t>
  </si>
  <si>
    <t>4.2.16.2</t>
  </si>
  <si>
    <t>4.2.16.3</t>
  </si>
  <si>
    <t>4.2.16.4</t>
  </si>
  <si>
    <t>4.2.16.5</t>
  </si>
  <si>
    <t>4.2.16.6</t>
  </si>
  <si>
    <t>4.2.16.7</t>
  </si>
  <si>
    <t>4.2.16.8</t>
  </si>
  <si>
    <t>4.2.16.9</t>
  </si>
  <si>
    <t>4.2.16.10</t>
  </si>
  <si>
    <t>4.2.16.11</t>
  </si>
  <si>
    <t>4.2.17</t>
  </si>
  <si>
    <t>4.2.17.1</t>
  </si>
  <si>
    <t>4.2.17.2</t>
  </si>
  <si>
    <t>4.2.17.3</t>
  </si>
  <si>
    <t>4.2.17.4</t>
  </si>
  <si>
    <t>4.2.18</t>
  </si>
  <si>
    <t>4.2.18.1</t>
  </si>
  <si>
    <t>4.2.18.2</t>
  </si>
  <si>
    <t>4.2.18.3</t>
  </si>
  <si>
    <t>4.2.18.4</t>
  </si>
  <si>
    <t>4.2.19</t>
  </si>
  <si>
    <t>4.2.19.1</t>
  </si>
  <si>
    <t>4.2.19.2</t>
  </si>
  <si>
    <t>4.2.19.3</t>
  </si>
  <si>
    <t>4.2.19.4</t>
  </si>
  <si>
    <t>4.2.20</t>
  </si>
  <si>
    <t>4.2.20.1</t>
  </si>
  <si>
    <t>4.2.20.2</t>
  </si>
  <si>
    <t>4.2.20.3</t>
  </si>
  <si>
    <t>4.2.20.4</t>
  </si>
  <si>
    <t>4.2.21</t>
  </si>
  <si>
    <t>4.2.21.1</t>
  </si>
  <si>
    <t>4.2.21.2</t>
  </si>
  <si>
    <t>4.2.21.3</t>
  </si>
  <si>
    <t>4.2.21.4</t>
  </si>
  <si>
    <t>4.2.22</t>
  </si>
  <si>
    <t>4.2.22.1</t>
  </si>
  <si>
    <t>4.2.22.2</t>
  </si>
  <si>
    <t>4.2.22.3</t>
  </si>
  <si>
    <t>4.2.22.4</t>
  </si>
  <si>
    <t>4.2.23</t>
  </si>
  <si>
    <t>4.2.24.1</t>
  </si>
  <si>
    <t>4.2.24.2</t>
  </si>
  <si>
    <t>4.2.24.3</t>
  </si>
  <si>
    <t>4.2.24.4</t>
  </si>
  <si>
    <t>4.2.23.1</t>
  </si>
  <si>
    <t>4.2.23.2</t>
  </si>
  <si>
    <t>4.2.23.3</t>
  </si>
  <si>
    <t>4.2.23.4</t>
  </si>
  <si>
    <t>4.2.24</t>
  </si>
  <si>
    <t>4.2.25</t>
  </si>
  <si>
    <t>4.2.25.1</t>
  </si>
  <si>
    <t>4.2.25.2</t>
  </si>
  <si>
    <t>4.2.25.3</t>
  </si>
  <si>
    <t>4.2.25.4</t>
  </si>
  <si>
    <t>4.2.26</t>
  </si>
  <si>
    <t>4.2.26.1</t>
  </si>
  <si>
    <t>4.2.26.2</t>
  </si>
  <si>
    <t>4.2.26.3</t>
  </si>
  <si>
    <t>4.2.26.4</t>
  </si>
  <si>
    <t>4.2.27</t>
  </si>
  <si>
    <t>4.2.27.1</t>
  </si>
  <si>
    <t>4.2.27.2</t>
  </si>
  <si>
    <t>4.2.27.3</t>
  </si>
  <si>
    <t>4.2.27.4</t>
  </si>
  <si>
    <t>4.2.28</t>
  </si>
  <si>
    <t>4.2.28.1</t>
  </si>
  <si>
    <t>4.2.28.2</t>
  </si>
  <si>
    <t>4.2.28.3</t>
  </si>
  <si>
    <t>4.2.28.4</t>
  </si>
  <si>
    <t>4.2.29</t>
  </si>
  <si>
    <t>4.2.29.1</t>
  </si>
  <si>
    <t>4.2.29.2</t>
  </si>
  <si>
    <t>4.2.29.3</t>
  </si>
  <si>
    <t>4.2.29.4</t>
  </si>
  <si>
    <t>4.2.30</t>
  </si>
  <si>
    <t>4.2.30.1</t>
  </si>
  <si>
    <t>4.2.30.2</t>
  </si>
  <si>
    <t>4.2.30.3</t>
  </si>
  <si>
    <t>4.2.30.4</t>
  </si>
  <si>
    <t>4.2.31</t>
  </si>
  <si>
    <t>4.2.31.1</t>
  </si>
  <si>
    <t>4.2.31.2</t>
  </si>
  <si>
    <t>4.2.31.3</t>
  </si>
  <si>
    <t>4.2.31.4</t>
  </si>
  <si>
    <t>4.2.32</t>
  </si>
  <si>
    <t>4.2.32.1</t>
  </si>
  <si>
    <t>4.2.32.2</t>
  </si>
  <si>
    <t>4.2.32.3</t>
  </si>
  <si>
    <t>4.2.33</t>
  </si>
  <si>
    <t>4.2.33.1</t>
  </si>
  <si>
    <t>4.2.33.2</t>
  </si>
  <si>
    <t>4.2.33.3</t>
  </si>
  <si>
    <t>4.2.34</t>
  </si>
  <si>
    <t>4.2.34.1</t>
  </si>
  <si>
    <t>4.2.34.2</t>
  </si>
  <si>
    <t>4.2.34.3</t>
  </si>
  <si>
    <t>4.2.34.4</t>
  </si>
  <si>
    <t>4.2.35</t>
  </si>
  <si>
    <t>4.2.35.1</t>
  </si>
  <si>
    <t>4.2.35.2</t>
  </si>
  <si>
    <t>4.2.35.3</t>
  </si>
  <si>
    <t>4.2.35.4</t>
  </si>
  <si>
    <t>4.2.36</t>
  </si>
  <si>
    <t>4.2.36.1</t>
  </si>
  <si>
    <t>4.2.36.2</t>
  </si>
  <si>
    <t>4.2.36.3</t>
  </si>
  <si>
    <t>4.2.36.4</t>
  </si>
  <si>
    <t>4.2.36.5</t>
  </si>
  <si>
    <t>4.2.36.6</t>
  </si>
  <si>
    <t>4.2.37</t>
  </si>
  <si>
    <t>4.2.37.1</t>
  </si>
  <si>
    <t>4.2.37.2</t>
  </si>
  <si>
    <t>4.2.37.3</t>
  </si>
  <si>
    <t>4.2.37.4</t>
  </si>
  <si>
    <t>4.2.37.5</t>
  </si>
  <si>
    <t>4.2.37.6</t>
  </si>
  <si>
    <t>4.3.3</t>
  </si>
  <si>
    <t>4.3.3.1</t>
  </si>
  <si>
    <t>4.3.4</t>
  </si>
  <si>
    <t>4.3.4.1</t>
  </si>
  <si>
    <t>4.3.5</t>
  </si>
  <si>
    <t>4.3.5.1</t>
  </si>
  <si>
    <t>4.3.6</t>
  </si>
  <si>
    <t>4.3.6.1</t>
  </si>
  <si>
    <t>4.3.7</t>
  </si>
  <si>
    <t>4.3.7.1</t>
  </si>
  <si>
    <t>4.3.8</t>
  </si>
  <si>
    <t>4.3.8.1</t>
  </si>
  <si>
    <t>4.3.8.2</t>
  </si>
  <si>
    <t>4.3.8.3</t>
  </si>
  <si>
    <t>4.3.8.4</t>
  </si>
  <si>
    <t>4.3.9</t>
  </si>
  <si>
    <t>4.3.9.1</t>
  </si>
  <si>
    <t>4.3.10</t>
  </si>
  <si>
    <t>4.3.10.1</t>
  </si>
  <si>
    <t>4.3.11</t>
  </si>
  <si>
    <t>4.3.11.1</t>
  </si>
  <si>
    <t>4.3.12</t>
  </si>
  <si>
    <t>4.3.12.1</t>
  </si>
  <si>
    <t>4.3.13</t>
  </si>
  <si>
    <t>4.3.13.1</t>
  </si>
  <si>
    <t>4.3.14</t>
  </si>
  <si>
    <t>4.3.14.1</t>
  </si>
  <si>
    <t>4.3.15</t>
  </si>
  <si>
    <t>4.3.15.1</t>
  </si>
  <si>
    <t>4.3.16</t>
  </si>
  <si>
    <t>4.3.16.1</t>
  </si>
  <si>
    <t>4.3.17</t>
  </si>
  <si>
    <t>4.3.17.1</t>
  </si>
  <si>
    <t>4.3.18</t>
  </si>
  <si>
    <t>4.3.18.1</t>
  </si>
  <si>
    <t>4.3.19</t>
  </si>
  <si>
    <t>4.3.19.1</t>
  </si>
  <si>
    <t>4.3.20</t>
  </si>
  <si>
    <t>4.3.20.1</t>
  </si>
  <si>
    <t>4.3.21</t>
  </si>
  <si>
    <t>4.3.21.1</t>
  </si>
  <si>
    <t>4.3.22</t>
  </si>
  <si>
    <t>4.3.22.1</t>
  </si>
  <si>
    <t>4.3.23</t>
  </si>
  <si>
    <t>4.3.23.1</t>
  </si>
  <si>
    <t>4.3.24</t>
  </si>
  <si>
    <t>4.3.24.1</t>
  </si>
  <si>
    <t>4.3.25</t>
  </si>
  <si>
    <t>4.3.25.1</t>
  </si>
  <si>
    <t>4.3.26</t>
  </si>
  <si>
    <t>4.3.26.1</t>
  </si>
  <si>
    <t>4.3.27</t>
  </si>
  <si>
    <t>4.3.27.1</t>
  </si>
  <si>
    <t>4.3.28</t>
  </si>
  <si>
    <t>4.3.28.1</t>
  </si>
  <si>
    <t>4.3.29</t>
  </si>
  <si>
    <t>4.3.29.1</t>
  </si>
  <si>
    <t>4.3.30</t>
  </si>
  <si>
    <t>4.3.30.1</t>
  </si>
  <si>
    <t>4.3.31</t>
  </si>
  <si>
    <t>4.3.31.1</t>
  </si>
  <si>
    <t>4.3.32</t>
  </si>
  <si>
    <t>4.3.32.1</t>
  </si>
  <si>
    <t>4.3.32.2</t>
  </si>
  <si>
    <t>5.4.3</t>
  </si>
  <si>
    <t>5.4.3.1</t>
  </si>
  <si>
    <t>INSTALAÇÕES HIDRÁULICAS</t>
  </si>
  <si>
    <t>INSTALAÇÕES SANITÁRIAS</t>
  </si>
  <si>
    <t>INSTALAÇÕES DE COMBATE A INCÊNDIO</t>
  </si>
  <si>
    <t>EM ALUMÍNIO E VIDRO SIMPLES</t>
  </si>
  <si>
    <t>5.2.2.3</t>
  </si>
  <si>
    <t>5.2.2.4</t>
  </si>
  <si>
    <t>5.2.2.5</t>
  </si>
  <si>
    <t>5.2.2.6</t>
  </si>
  <si>
    <t>5.2.2.7</t>
  </si>
  <si>
    <t>5.2.2.8</t>
  </si>
  <si>
    <t>5.2.2.9</t>
  </si>
  <si>
    <t>5.2.2.10</t>
  </si>
  <si>
    <t>5.2.2.11</t>
  </si>
  <si>
    <t>5.2.2.12</t>
  </si>
  <si>
    <t>5.2.2.13</t>
  </si>
  <si>
    <t>5.2.2.14</t>
  </si>
  <si>
    <t>5.2.2.15</t>
  </si>
  <si>
    <t>5.2.2.16</t>
  </si>
  <si>
    <t>5.2.2.17</t>
  </si>
  <si>
    <t>5.2.2.18</t>
  </si>
  <si>
    <t>5.2.2.19</t>
  </si>
  <si>
    <t>5.2.3.3</t>
  </si>
  <si>
    <t>5.2.3.4</t>
  </si>
  <si>
    <t>5.2.3.5</t>
  </si>
  <si>
    <t>5.2.3.6</t>
  </si>
  <si>
    <t>5.2.3.7</t>
  </si>
  <si>
    <t>5.2.3.8</t>
  </si>
  <si>
    <t>5.2.3.9</t>
  </si>
  <si>
    <t>5.2.3.10</t>
  </si>
  <si>
    <t>5.2.3.11</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</si>
  <si>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</si>
  <si>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</si>
  <si>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</si>
  <si>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</si>
  <si>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</si>
  <si>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</si>
  <si>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</si>
  <si>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</si>
  <si>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</si>
  <si>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</si>
  <si>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</si>
  <si>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</si>
  <si>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</si>
  <si>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</si>
  <si>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</si>
  <si>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</si>
  <si>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</si>
  <si>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</si>
  <si>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</si>
  <si>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</si>
  <si>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</si>
  <si>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</si>
  <si>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</si>
  <si>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</si>
  <si>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</si>
  <si>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</si>
  <si>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</si>
  <si>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</si>
  <si>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</si>
  <si>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</si>
  <si>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</si>
  <si>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</si>
  <si>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</si>
  <si>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</si>
  <si>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</si>
  <si>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</si>
  <si>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</si>
  <si>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5.2.3.50</t>
  </si>
  <si>
    <t>5.2.3.51</t>
  </si>
  <si>
    <t>5.2.3.52</t>
  </si>
  <si>
    <t>5.2.3.53</t>
  </si>
  <si>
    <t>5.2.3.54</t>
  </si>
  <si>
    <t>5.2.3.55</t>
  </si>
  <si>
    <t>5.2.3.56</t>
  </si>
  <si>
    <t>5.2.3.57</t>
  </si>
  <si>
    <t>5.2.3.58</t>
  </si>
  <si>
    <t>5.2.3.59</t>
  </si>
  <si>
    <t>5.2.3.60</t>
  </si>
  <si>
    <t>5.2.3.61</t>
  </si>
  <si>
    <t>5.2.4.2</t>
  </si>
  <si>
    <t>5.2.4.3</t>
  </si>
  <si>
    <t>5.2.4.4</t>
  </si>
  <si>
    <t>5.2.4.5</t>
  </si>
  <si>
    <t>5.2.4.6</t>
  </si>
  <si>
    <t>5.2.4.7</t>
  </si>
  <si>
    <t>5.2.4.8</t>
  </si>
  <si>
    <t>5.2.4.9</t>
  </si>
  <si>
    <t>5.2.4.10</t>
  </si>
  <si>
    <t>5.2.4.11</t>
  </si>
  <si>
    <t>5.2.4.12</t>
  </si>
  <si>
    <t>5.2.4.13</t>
  </si>
  <si>
    <t>5.2.4.14</t>
  </si>
  <si>
    <t>5.2.4.15</t>
  </si>
  <si>
    <t>5.2.4.16</t>
  </si>
  <si>
    <t>5.2.4.17</t>
  </si>
  <si>
    <t>5.2.4.18</t>
  </si>
  <si>
    <t>5.2.4.19</t>
  </si>
  <si>
    <t>5.2.4.20</t>
  </si>
  <si>
    <t>5.2.4.21</t>
  </si>
  <si>
    <t>5.2.4.22</t>
  </si>
  <si>
    <t>5.2.4.23</t>
  </si>
  <si>
    <t>5.2.5.2</t>
  </si>
  <si>
    <t>5.2.5.3</t>
  </si>
  <si>
    <t>5.2.5.4</t>
  </si>
  <si>
    <t>5.2.5.5</t>
  </si>
  <si>
    <t>5.2.5.6</t>
  </si>
  <si>
    <t>5.2.5.7</t>
  </si>
  <si>
    <t>5.2.5.8</t>
  </si>
  <si>
    <t>5.2.5.9</t>
  </si>
  <si>
    <t>5.2.5.10</t>
  </si>
  <si>
    <t>5.2.5.11</t>
  </si>
  <si>
    <t>5.2.5.12</t>
  </si>
  <si>
    <t>5.2.5.13</t>
  </si>
  <si>
    <t>5.2.5.14</t>
  </si>
  <si>
    <t>5.2.5.15</t>
  </si>
  <si>
    <t>5.2.5.16</t>
  </si>
  <si>
    <t>5.2.5.17</t>
  </si>
  <si>
    <t>5.2.5.18</t>
  </si>
  <si>
    <t>5.2.5.19</t>
  </si>
  <si>
    <t>5.2.5.20</t>
  </si>
  <si>
    <t>5.2.5.21</t>
  </si>
  <si>
    <t>5.2.5.22</t>
  </si>
  <si>
    <t>5.2.6</t>
  </si>
  <si>
    <t>5.2.6.1</t>
  </si>
  <si>
    <t>5.2.6.2</t>
  </si>
  <si>
    <t>5.2.7</t>
  </si>
  <si>
    <t>5.2.7.1</t>
  </si>
  <si>
    <t>5.2.7.2</t>
  </si>
  <si>
    <t>5.2.7.3</t>
  </si>
  <si>
    <t>5.2.8</t>
  </si>
  <si>
    <t>5.2.8.1</t>
  </si>
  <si>
    <t>5.2.8.2</t>
  </si>
  <si>
    <t>5.2.9</t>
  </si>
  <si>
    <t>5.2.10</t>
  </si>
  <si>
    <t>5.2.10.1</t>
  </si>
  <si>
    <t>5.2.11</t>
  </si>
  <si>
    <t>5.4.4</t>
  </si>
  <si>
    <t>5.4.4.1</t>
  </si>
  <si>
    <t>5.4.5</t>
  </si>
  <si>
    <t>5.4.5.1</t>
  </si>
  <si>
    <t>5.4.6</t>
  </si>
  <si>
    <t>5.4.6.1</t>
  </si>
  <si>
    <t>5.4.6.2</t>
  </si>
  <si>
    <t>5.4.7</t>
  </si>
  <si>
    <t>5.4.7.1</t>
  </si>
  <si>
    <t>5.4.7.2</t>
  </si>
  <si>
    <t>5.4.8</t>
  </si>
  <si>
    <t>5.4.8.1</t>
  </si>
  <si>
    <t>5.6</t>
  </si>
  <si>
    <t>5.6.1</t>
  </si>
  <si>
    <t>5.6.1.1</t>
  </si>
  <si>
    <t>5.6.1.2</t>
  </si>
  <si>
    <t>5.6.1.3</t>
  </si>
  <si>
    <t>5.6.1.4</t>
  </si>
  <si>
    <t>5.6.2</t>
  </si>
  <si>
    <t>5.6.2.1</t>
  </si>
  <si>
    <t>5.6.3</t>
  </si>
  <si>
    <t>5.6.3.1</t>
  </si>
  <si>
    <t>5.6.4</t>
  </si>
  <si>
    <t>5.6.4.1</t>
  </si>
  <si>
    <t>5.6.5</t>
  </si>
  <si>
    <t>5.6.5.1</t>
  </si>
  <si>
    <t>5.7</t>
  </si>
  <si>
    <t>5.7.1</t>
  </si>
  <si>
    <t>5.7.1.1</t>
  </si>
  <si>
    <t>5.7.1.2</t>
  </si>
  <si>
    <t>5.7.1.3</t>
  </si>
  <si>
    <t>5.7.1.4</t>
  </si>
  <si>
    <t>5.7.2</t>
  </si>
  <si>
    <t>5.7.2.1</t>
  </si>
  <si>
    <t>5.7.2.2</t>
  </si>
  <si>
    <t>5.7.3</t>
  </si>
  <si>
    <t>5.7.3.1</t>
  </si>
  <si>
    <t>5.7.4</t>
  </si>
  <si>
    <t>5.7.4.1</t>
  </si>
  <si>
    <t>5.7.5</t>
  </si>
  <si>
    <t>5.7.5.1</t>
  </si>
  <si>
    <t>5.7.5.2</t>
  </si>
  <si>
    <t>5.7.5.3</t>
  </si>
  <si>
    <t>5.7.5.4</t>
  </si>
  <si>
    <t>5.7.5.5</t>
  </si>
  <si>
    <t>5.7.5.6</t>
  </si>
  <si>
    <t>5.7.5.7</t>
  </si>
  <si>
    <t>5.7.5.8</t>
  </si>
  <si>
    <t>5.7.6</t>
  </si>
  <si>
    <t>5.7.6.1</t>
  </si>
  <si>
    <t>5.7.6.2</t>
  </si>
  <si>
    <t>5.7.6.3</t>
  </si>
  <si>
    <t>5.7.6.4</t>
  </si>
  <si>
    <t>5.7.7</t>
  </si>
  <si>
    <t>5.7.7.1</t>
  </si>
  <si>
    <t>5.7.7.2</t>
  </si>
  <si>
    <t>5.7.8</t>
  </si>
  <si>
    <t>5.7.8.1</t>
  </si>
  <si>
    <t>5.7.9</t>
  </si>
  <si>
    <t>5.7.9.1</t>
  </si>
  <si>
    <t>5.7.10</t>
  </si>
  <si>
    <t>5.7.10.1</t>
  </si>
  <si>
    <t>5.7.11</t>
  </si>
  <si>
    <t>5.7.11.1</t>
  </si>
  <si>
    <t>5.8</t>
  </si>
  <si>
    <t>5.8.1.1</t>
  </si>
  <si>
    <t>5.8.1</t>
  </si>
  <si>
    <t>5.8.2</t>
  </si>
  <si>
    <t>5.8.2.1</t>
  </si>
  <si>
    <t>5.8.3</t>
  </si>
  <si>
    <t>5.8.3.1</t>
  </si>
  <si>
    <t>5.8.4</t>
  </si>
  <si>
    <t>5.8.4.1</t>
  </si>
  <si>
    <t>5.8.5</t>
  </si>
  <si>
    <t>5.8.5.1</t>
  </si>
  <si>
    <t>5.9</t>
  </si>
  <si>
    <t>5.9.1</t>
  </si>
  <si>
    <t>5.9.1.1</t>
  </si>
  <si>
    <t>5.9.2</t>
  </si>
  <si>
    <t>5.9.2.1</t>
  </si>
  <si>
    <t>5.9.3</t>
  </si>
  <si>
    <t>5.9.3.1</t>
  </si>
  <si>
    <t>5.9.3.2</t>
  </si>
  <si>
    <t>5.9.3.3</t>
  </si>
  <si>
    <t>5.9.3.4</t>
  </si>
  <si>
    <t>5.9.4</t>
  </si>
  <si>
    <t>5.9.4.1</t>
  </si>
  <si>
    <t>5.9.5</t>
  </si>
  <si>
    <t>5.9.5.1</t>
  </si>
  <si>
    <t>5.9.6</t>
  </si>
  <si>
    <t>5.9.6.1</t>
  </si>
  <si>
    <t>5.9.7</t>
  </si>
  <si>
    <t>5.9.7.1</t>
  </si>
  <si>
    <t>5.9.8</t>
  </si>
  <si>
    <t>5.9.8.1</t>
  </si>
  <si>
    <t>5.9.9</t>
  </si>
  <si>
    <t>5.9.9.1</t>
  </si>
  <si>
    <t>5.9.9.2</t>
  </si>
  <si>
    <t>5.9.9.3</t>
  </si>
  <si>
    <t>5.9.10</t>
  </si>
  <si>
    <t>5.9.10.1</t>
  </si>
  <si>
    <t>5.9.10.2</t>
  </si>
  <si>
    <t>5.9.10.3</t>
  </si>
  <si>
    <t>5.9.11</t>
  </si>
  <si>
    <t>5.9.11.1</t>
  </si>
  <si>
    <t>5.9.12</t>
  </si>
  <si>
    <t>5.9.12.1</t>
  </si>
  <si>
    <t>5.9.12.2</t>
  </si>
  <si>
    <t>5.9.13</t>
  </si>
  <si>
    <t>5.9.13.1</t>
  </si>
  <si>
    <t>5.10</t>
  </si>
  <si>
    <t>5.10.1</t>
  </si>
  <si>
    <t>5.10.1.1</t>
  </si>
  <si>
    <t>5.10.1.2</t>
  </si>
  <si>
    <t>5.10.1.3</t>
  </si>
  <si>
    <t>5.10.1.4</t>
  </si>
  <si>
    <t>5.10.1.5</t>
  </si>
  <si>
    <t>5.10.1.6</t>
  </si>
  <si>
    <t>5.10.1.7</t>
  </si>
  <si>
    <t>5.10.1.8</t>
  </si>
  <si>
    <t>5.10.2</t>
  </si>
  <si>
    <t>5.10.2.1</t>
  </si>
  <si>
    <t>5.10.2.2</t>
  </si>
  <si>
    <t>5.10.2.3</t>
  </si>
  <si>
    <t>5.10.2.4</t>
  </si>
  <si>
    <t>5.10.2.5</t>
  </si>
  <si>
    <t>5.10.2.6</t>
  </si>
  <si>
    <t>5.10.2.7</t>
  </si>
  <si>
    <t>5.10.2.8</t>
  </si>
  <si>
    <t>5.10.2.9</t>
  </si>
  <si>
    <t>5.10.2.10</t>
  </si>
  <si>
    <t>5.10.2.11</t>
  </si>
  <si>
    <t>5.10.2.12</t>
  </si>
  <si>
    <t>5.10.2.13</t>
  </si>
  <si>
    <t>5.10.2.14</t>
  </si>
  <si>
    <t>5.10.2.15</t>
  </si>
  <si>
    <t>5.10.2.16</t>
  </si>
  <si>
    <t>5.10.2.17</t>
  </si>
  <si>
    <t>5.10.2.18</t>
  </si>
  <si>
    <t>5.10.3</t>
  </si>
  <si>
    <t>5.10.3.1</t>
  </si>
  <si>
    <t>5.10.3.2</t>
  </si>
  <si>
    <t>5.10.3.3</t>
  </si>
  <si>
    <t>5.10.3.4</t>
  </si>
  <si>
    <t>5.10.3.5</t>
  </si>
  <si>
    <t>5.10.3.6</t>
  </si>
  <si>
    <t>5.10.3.7</t>
  </si>
  <si>
    <t>5.11</t>
  </si>
  <si>
    <t>5.11.1</t>
  </si>
  <si>
    <t>5.11.1.1</t>
  </si>
  <si>
    <t>5.11.1.2</t>
  </si>
  <si>
    <t>5.11.1.3</t>
  </si>
  <si>
    <t>5.11.1.4</t>
  </si>
  <si>
    <t>5.12</t>
  </si>
  <si>
    <t>5.12.1</t>
  </si>
  <si>
    <t>5.11.2</t>
  </si>
  <si>
    <t>5.11.2.1</t>
  </si>
  <si>
    <t>5.11.2.2</t>
  </si>
  <si>
    <t>5.11.3</t>
  </si>
  <si>
    <t>5.11.3.1</t>
  </si>
  <si>
    <t>5.11.3.2</t>
  </si>
  <si>
    <t>5.11.4</t>
  </si>
  <si>
    <t>5.11.4.1</t>
  </si>
  <si>
    <t>5.11.4.2</t>
  </si>
  <si>
    <t>5.11.4.3</t>
  </si>
  <si>
    <t>5.11.5</t>
  </si>
  <si>
    <t>5.11.5.1</t>
  </si>
  <si>
    <t>5.11.5.2</t>
  </si>
  <si>
    <t>5.11.5.3</t>
  </si>
  <si>
    <t>5.11.5.4</t>
  </si>
  <si>
    <t>5.11.6</t>
  </si>
  <si>
    <t>5.11.6.1</t>
  </si>
  <si>
    <t>5.11.6.2</t>
  </si>
  <si>
    <t>5.11.7</t>
  </si>
  <si>
    <t>5.11.7.1</t>
  </si>
  <si>
    <t>5.11.8</t>
  </si>
  <si>
    <t>5.11.8.1</t>
  </si>
  <si>
    <t>5.12.1.1</t>
  </si>
  <si>
    <t>5.12.1.2</t>
  </si>
  <si>
    <t>5.12.1.3</t>
  </si>
  <si>
    <t>5.12.2</t>
  </si>
  <si>
    <t>5.12.2.1</t>
  </si>
  <si>
    <t>5.12.3</t>
  </si>
  <si>
    <t>5.12.4</t>
  </si>
  <si>
    <t>5.12.4.1</t>
  </si>
  <si>
    <t>6.2.1.1</t>
  </si>
  <si>
    <t>6.2.2.1</t>
  </si>
  <si>
    <t>Porta em veneziana de alumínio anodizado preto, em Dimensões gerais de (LxH) 0,80 x 2,10m, fornecimento e instalação ( Aco EA 01)</t>
  </si>
  <si>
    <t>Esquadria fixa em alumínio e vidro temperado incolor 10mm, fixado em perfil “U” de alumínio anodizado preto, em  Dimensões gerais de (LxH) variavel x 1,00m. - EAVT 01</t>
  </si>
  <si>
    <t>6.3.1.1</t>
  </si>
  <si>
    <t>6.3.1.2</t>
  </si>
  <si>
    <t>6.3.2.1</t>
  </si>
  <si>
    <t>6.3.3.1</t>
  </si>
  <si>
    <t>6.3.4.1</t>
  </si>
  <si>
    <t>IMPERMEABILIZAÇÃO</t>
  </si>
  <si>
    <t>6.5.1.1</t>
  </si>
  <si>
    <t>6.5.1.2</t>
  </si>
  <si>
    <t>6.5.1.3</t>
  </si>
  <si>
    <t>6.6.1.1</t>
  </si>
  <si>
    <t>6.6.2.1</t>
  </si>
  <si>
    <t>6.7.1.1</t>
  </si>
  <si>
    <t>6.8.1.1</t>
  </si>
  <si>
    <t>3.4</t>
  </si>
  <si>
    <t>3.4.1</t>
  </si>
  <si>
    <t>3.4.2</t>
  </si>
  <si>
    <t>3.4.3</t>
  </si>
  <si>
    <t>7.1.1.7</t>
  </si>
  <si>
    <t>7.1.1.8</t>
  </si>
  <si>
    <t>7.1.2.2</t>
  </si>
  <si>
    <t>7.1.2.3</t>
  </si>
  <si>
    <t>7.1.2.4</t>
  </si>
  <si>
    <t>7.1.2.5</t>
  </si>
  <si>
    <t>7.1.2.6</t>
  </si>
  <si>
    <t>7.1.3</t>
  </si>
  <si>
    <t>7.1.3.1</t>
  </si>
  <si>
    <t>7.1.3.2</t>
  </si>
  <si>
    <t>7.1.4</t>
  </si>
  <si>
    <t>7.1.4.1</t>
  </si>
  <si>
    <t>7.1.4.2</t>
  </si>
  <si>
    <t>7.1.4.3</t>
  </si>
  <si>
    <t>7.1.4.4</t>
  </si>
  <si>
    <t>7.1.5</t>
  </si>
  <si>
    <t>7.1.5.1</t>
  </si>
  <si>
    <t>7.1.5.2</t>
  </si>
  <si>
    <t>7.1.5.3</t>
  </si>
  <si>
    <t>7.1.5.4</t>
  </si>
  <si>
    <t>7.1.5.5</t>
  </si>
  <si>
    <t>7.1.5.6</t>
  </si>
  <si>
    <t>7.1.6</t>
  </si>
  <si>
    <t>7.1.6.1</t>
  </si>
  <si>
    <t>7.1.6.2</t>
  </si>
  <si>
    <t>7.1.6.3</t>
  </si>
  <si>
    <t>7.1.6.4</t>
  </si>
  <si>
    <t>7.1.6.5</t>
  </si>
  <si>
    <t>7.1.6.6</t>
  </si>
  <si>
    <t>7.1.6.7</t>
  </si>
  <si>
    <t>7.1.6.8</t>
  </si>
  <si>
    <t>7.1.7</t>
  </si>
  <si>
    <t>7.1.7.1</t>
  </si>
  <si>
    <t>TUBO PVC PBS CLASSE15</t>
  </si>
  <si>
    <t>TUBO PVC LINHA SOLDÁVEL</t>
  </si>
  <si>
    <t>TUBO VINILFER</t>
  </si>
  <si>
    <t>REGISTRO TIPO GAVETA COM ACABAMENTO</t>
  </si>
  <si>
    <t>REGISTRO TIPO GAVETA BRUTO</t>
  </si>
  <si>
    <t xml:space="preserve">VÁLVULA DE DESCARGA   </t>
  </si>
  <si>
    <t xml:space="preserve">VÁLVULA PARA MICTÓRIO  </t>
  </si>
  <si>
    <t>7.1.8</t>
  </si>
  <si>
    <t>7.1.8.1</t>
  </si>
  <si>
    <t>7.1.9</t>
  </si>
  <si>
    <t>7.1.9.1</t>
  </si>
  <si>
    <t>7.1.10</t>
  </si>
  <si>
    <t>7.1.10.1</t>
  </si>
  <si>
    <t>7.1.10.2</t>
  </si>
  <si>
    <t>7.1.11</t>
  </si>
  <si>
    <t>7.1.11.1</t>
  </si>
  <si>
    <t>7.1.12</t>
  </si>
  <si>
    <t>7.1.12.1</t>
  </si>
  <si>
    <t>7.1.12.2</t>
  </si>
  <si>
    <t>INSTALAÇÕES DE ÁGUAS PLUVIAIS</t>
  </si>
  <si>
    <r>
      <t xml:space="preserve">INSTALAÇÕES </t>
    </r>
    <r>
      <rPr>
        <b/>
        <sz val="11"/>
        <color indexed="8"/>
        <rFont val="Arial"/>
        <family val="2"/>
      </rPr>
      <t>HIDROSANITÁRIAS, ÁGUAS PLUVIAIS, GÁS COMBUSTÍVEL E INCÊNDIO</t>
    </r>
  </si>
  <si>
    <t>INSTALAÇÕES DE GÁS COMBUSTÍVEL</t>
  </si>
  <si>
    <t>7.3.1.1</t>
  </si>
  <si>
    <t>7.3.1.2</t>
  </si>
  <si>
    <t>7.3.1.3</t>
  </si>
  <si>
    <t>7.3.1.4</t>
  </si>
  <si>
    <t>7.3.1.6</t>
  </si>
  <si>
    <t>7.3.2.1</t>
  </si>
  <si>
    <t>7.3.2.2</t>
  </si>
  <si>
    <t>7.3.2.3</t>
  </si>
  <si>
    <t>7.3.2.4</t>
  </si>
  <si>
    <t>7.3.3.1</t>
  </si>
  <si>
    <t>7.3.3.2</t>
  </si>
  <si>
    <t>7.3.3.3</t>
  </si>
  <si>
    <t>7.3.3.4</t>
  </si>
  <si>
    <t>7.3.4.1</t>
  </si>
  <si>
    <t>7.4.2.2</t>
  </si>
  <si>
    <t>7.4.2.3</t>
  </si>
  <si>
    <t>7.4.2.4</t>
  </si>
  <si>
    <t>7.4.2.5</t>
  </si>
  <si>
    <t>7.4.2.6</t>
  </si>
  <si>
    <t>7.4.2.7</t>
  </si>
  <si>
    <t>7.4.2.8</t>
  </si>
  <si>
    <t>7.4.2.9</t>
  </si>
  <si>
    <t>7.4.2.10</t>
  </si>
  <si>
    <t>7.4.2.11</t>
  </si>
  <si>
    <t>7.4.2.12</t>
  </si>
  <si>
    <t>7.4.2.13</t>
  </si>
  <si>
    <t>7.4.2.14</t>
  </si>
  <si>
    <t>7.4.2.15</t>
  </si>
  <si>
    <t>7.4.2.16</t>
  </si>
  <si>
    <t>7.4.2.17</t>
  </si>
  <si>
    <t>7.4.2.18</t>
  </si>
  <si>
    <t>7.4.2.19</t>
  </si>
  <si>
    <t>7.4.2.20</t>
  </si>
  <si>
    <t>7.4.2.21</t>
  </si>
  <si>
    <t>7.4.2.22</t>
  </si>
  <si>
    <t>7.4.2.23</t>
  </si>
  <si>
    <t>7.4.2.24</t>
  </si>
  <si>
    <t>7.4.2.25</t>
  </si>
  <si>
    <t>7.4.2.26</t>
  </si>
  <si>
    <t>SERVIÇOS</t>
  </si>
  <si>
    <t>SISTEMAS ELÉTRICOS</t>
  </si>
  <si>
    <t>9.1.1.1</t>
  </si>
  <si>
    <t>SISO/BDO - SISTEMA INTEGRADO DE SOLUÇÃO OPERACIONAL E BANCOS DE DADOS DA INFRAERO</t>
  </si>
  <si>
    <t>9.1.1.2</t>
  </si>
  <si>
    <t>9.1.1.3</t>
  </si>
  <si>
    <t>9.1.1.4</t>
  </si>
  <si>
    <t>9.2.1.1</t>
  </si>
  <si>
    <t>9.2.1.2</t>
  </si>
  <si>
    <t>9.2.1.3</t>
  </si>
  <si>
    <t>9.2.1.4</t>
  </si>
  <si>
    <t>9.2.1.5</t>
  </si>
  <si>
    <t>9.2.1.6</t>
  </si>
  <si>
    <t>9.2.1.7</t>
  </si>
  <si>
    <t>9.2.1.8</t>
  </si>
  <si>
    <t>9.2.1.9</t>
  </si>
  <si>
    <t>9.2.1.10</t>
  </si>
  <si>
    <t>9.2.1.11</t>
  </si>
  <si>
    <t>9.2.2.1</t>
  </si>
  <si>
    <t>9.2.3</t>
  </si>
  <si>
    <t>9.2.3.1</t>
  </si>
  <si>
    <t>9.2.3.2</t>
  </si>
  <si>
    <t>9.2.3.3</t>
  </si>
  <si>
    <t>9.2.3.4</t>
  </si>
  <si>
    <t>9.2.3.5</t>
  </si>
  <si>
    <t>9.2.3.6</t>
  </si>
  <si>
    <t>9.2.3.7</t>
  </si>
  <si>
    <t>9.2.3.8</t>
  </si>
  <si>
    <t>9.2.4</t>
  </si>
  <si>
    <t>9.2.4.1</t>
  </si>
  <si>
    <t>9.2.4.2</t>
  </si>
  <si>
    <t>9.2.5</t>
  </si>
  <si>
    <t>9.2.5.1</t>
  </si>
  <si>
    <t>9.2.5.2</t>
  </si>
  <si>
    <t>9.2.5.3</t>
  </si>
  <si>
    <t>9.2.6</t>
  </si>
  <si>
    <t>9.2.6.1</t>
  </si>
  <si>
    <t>9.3.3</t>
  </si>
  <si>
    <t>9.3.4</t>
  </si>
  <si>
    <t>9.4</t>
  </si>
  <si>
    <t>9.4.1</t>
  </si>
  <si>
    <t>9.4.1.1</t>
  </si>
  <si>
    <t>9.4.1.2</t>
  </si>
  <si>
    <t>9.4.1.3</t>
  </si>
  <si>
    <t>9.4.1.4</t>
  </si>
  <si>
    <t>9.4.1.5</t>
  </si>
  <si>
    <t>9.4.1.6</t>
  </si>
  <si>
    <t>9.4.1.7</t>
  </si>
  <si>
    <t>9.4.1.8</t>
  </si>
  <si>
    <t>9.4.1.9</t>
  </si>
  <si>
    <t>9.4.1.10</t>
  </si>
  <si>
    <t>9.4.2</t>
  </si>
  <si>
    <t>9.4.2.1</t>
  </si>
  <si>
    <t>9.5</t>
  </si>
  <si>
    <t>9.5.1</t>
  </si>
  <si>
    <t>9.5.1.1</t>
  </si>
  <si>
    <t>9.5.1.2</t>
  </si>
  <si>
    <t>9.5.1.3</t>
  </si>
  <si>
    <t>9.5.1.4</t>
  </si>
  <si>
    <t>9.5.1.5</t>
  </si>
  <si>
    <t>9.5.2</t>
  </si>
  <si>
    <t>9.5.2.1</t>
  </si>
  <si>
    <t>9.5.2.2</t>
  </si>
  <si>
    <t>9.5.3</t>
  </si>
  <si>
    <t>9.5.3.1</t>
  </si>
  <si>
    <t>9.5.3.2</t>
  </si>
  <si>
    <t>9.5.3.3</t>
  </si>
  <si>
    <t>9.5.3.4</t>
  </si>
  <si>
    <t>9.5.3.5</t>
  </si>
  <si>
    <t>9.5.3.6</t>
  </si>
  <si>
    <t>9.5.3.7</t>
  </si>
  <si>
    <t>9.5.3.8</t>
  </si>
  <si>
    <t>9.5.3.9</t>
  </si>
  <si>
    <t>9.5.4</t>
  </si>
  <si>
    <t>9.5.4.1</t>
  </si>
  <si>
    <t>9.5.4.2</t>
  </si>
  <si>
    <t>9.5.5</t>
  </si>
  <si>
    <t>9.5.5.1</t>
  </si>
  <si>
    <t>9.5.5.2</t>
  </si>
  <si>
    <t>9.5.5.3</t>
  </si>
  <si>
    <t>9.5.6</t>
  </si>
  <si>
    <t>9.5.6.1</t>
  </si>
  <si>
    <t>9.6</t>
  </si>
  <si>
    <t>9.6.1</t>
  </si>
  <si>
    <t>9.6.1.1</t>
  </si>
  <si>
    <t>9.6.1.2</t>
  </si>
  <si>
    <t>9.6.1.3</t>
  </si>
  <si>
    <t>9.6.1.4</t>
  </si>
  <si>
    <t>9.6.1.5</t>
  </si>
  <si>
    <t>9.6.2</t>
  </si>
  <si>
    <t>9.6.2.1</t>
  </si>
  <si>
    <t>9.6.2.2</t>
  </si>
  <si>
    <t>9.6.3</t>
  </si>
  <si>
    <t>9.6.3.1</t>
  </si>
  <si>
    <t>9.6.3.2</t>
  </si>
  <si>
    <t>9.6.3.3</t>
  </si>
  <si>
    <t>9.6.3.4</t>
  </si>
  <si>
    <t>9.6.3.5</t>
  </si>
  <si>
    <t>9.6.3.6</t>
  </si>
  <si>
    <t>9.6.3.7</t>
  </si>
  <si>
    <t>9.6.4</t>
  </si>
  <si>
    <t>9.6.4.1</t>
  </si>
  <si>
    <t>9.6.4.2</t>
  </si>
  <si>
    <r>
      <t xml:space="preserve"> </t>
    </r>
    <r>
      <rPr>
        <b/>
        <sz val="11"/>
        <color indexed="8"/>
        <rFont val="Arial"/>
        <family val="2"/>
      </rPr>
      <t>SDH - SISTEMA DE DATA E HORA UNIVERSAL</t>
    </r>
  </si>
  <si>
    <t>INFRAESTRUTURA</t>
  </si>
  <si>
    <t>TREINAMENTO</t>
  </si>
  <si>
    <t>MANUAIS</t>
  </si>
  <si>
    <t>OPERAÇÃO INICIAL ASSISTIDA</t>
  </si>
  <si>
    <r>
      <t xml:space="preserve"> </t>
    </r>
    <r>
      <rPr>
        <b/>
        <sz val="11"/>
        <color indexed="8"/>
        <rFont val="Arial"/>
        <family val="2"/>
      </rPr>
      <t>SISOM - SISTEMA DE SONORIZAÇÃO</t>
    </r>
  </si>
  <si>
    <t xml:space="preserve"> SDTV - SISTEMA DE DISTRIBUIÇÃO DE SINAIS DE TV E FM</t>
  </si>
  <si>
    <r>
      <t xml:space="preserve"> </t>
    </r>
    <r>
      <rPr>
        <b/>
        <sz val="11"/>
        <color indexed="8"/>
        <rFont val="Arial"/>
        <family val="2"/>
      </rPr>
      <t>SIDO - SISTEMA DE DOCAGEM DE AEROPORTO</t>
    </r>
  </si>
  <si>
    <t>CABEAMENTO DO SIDO</t>
  </si>
  <si>
    <t>SIGUE - SISTEMA DE GERENCIAMENTO DE UTILIDADES E ENERGIA</t>
  </si>
  <si>
    <t>SOFTWARES</t>
  </si>
  <si>
    <t>CONFIGURAÇÃO DE REDE</t>
  </si>
  <si>
    <t>EQUIPAMENTO</t>
  </si>
  <si>
    <t>9.7</t>
  </si>
  <si>
    <t>9.7.1</t>
  </si>
  <si>
    <t>9.7.1.1</t>
  </si>
  <si>
    <t>9.7.1.2</t>
  </si>
  <si>
    <t>9.7.1.3</t>
  </si>
  <si>
    <t>9.7.1.4</t>
  </si>
  <si>
    <t>9.7.2</t>
  </si>
  <si>
    <t>9.7.3</t>
  </si>
  <si>
    <t>9.7.3.1</t>
  </si>
  <si>
    <t>9.7.3.2</t>
  </si>
  <si>
    <t>9.7.3.3</t>
  </si>
  <si>
    <t>9.7.3.4</t>
  </si>
  <si>
    <t>9.7.3.5</t>
  </si>
  <si>
    <t>9.7.3.6</t>
  </si>
  <si>
    <t>9.7.3.7</t>
  </si>
  <si>
    <t>9.7.3.8</t>
  </si>
  <si>
    <t>9.7.4</t>
  </si>
  <si>
    <t>9.7.4.1</t>
  </si>
  <si>
    <t>IMPLEMENTAÇÃO DE COMUNICAÇÃO COM O SISA</t>
  </si>
  <si>
    <t>9.8</t>
  </si>
  <si>
    <t>9.8.1</t>
  </si>
  <si>
    <t>9.8.1.1</t>
  </si>
  <si>
    <t>9.8.1.2</t>
  </si>
  <si>
    <t>9.8.1.3</t>
  </si>
  <si>
    <t>9.8.1.4</t>
  </si>
  <si>
    <t>9.8.1.5</t>
  </si>
  <si>
    <t>9.8.1.6</t>
  </si>
  <si>
    <t>9.8.1.7</t>
  </si>
  <si>
    <t>9.8.1.8</t>
  </si>
  <si>
    <t>9.8.1.9</t>
  </si>
  <si>
    <t>9.8.1.10</t>
  </si>
  <si>
    <t>9.8.1.11</t>
  </si>
  <si>
    <t>9.8.1.12</t>
  </si>
  <si>
    <t>9.8.1.13</t>
  </si>
  <si>
    <t>9.8.1.14</t>
  </si>
  <si>
    <t>9.8.2</t>
  </si>
  <si>
    <t>9.8.2.1</t>
  </si>
  <si>
    <t>9.8.3</t>
  </si>
  <si>
    <t>9.8.3.1</t>
  </si>
  <si>
    <t>9.8.3.2</t>
  </si>
  <si>
    <t>9.8.3.3</t>
  </si>
  <si>
    <t>9.8.3.4</t>
  </si>
  <si>
    <t>9.8.3.5</t>
  </si>
  <si>
    <t>9.8.3.6</t>
  </si>
  <si>
    <t>9.8.4</t>
  </si>
  <si>
    <t>9.8.4.1</t>
  </si>
  <si>
    <t>9.8.4.2</t>
  </si>
  <si>
    <t>9.8.4.3</t>
  </si>
  <si>
    <t>9.8.5</t>
  </si>
  <si>
    <t>9.8.5.1</t>
  </si>
  <si>
    <t>9.8.5.2</t>
  </si>
  <si>
    <t>9.8.5.3</t>
  </si>
  <si>
    <t>9.8.5.4</t>
  </si>
  <si>
    <t>9.8.5.5</t>
  </si>
  <si>
    <t>9.8.5.6</t>
  </si>
  <si>
    <t>9.8.5.7</t>
  </si>
  <si>
    <t>9.8.5.8</t>
  </si>
  <si>
    <t>9.8.5.9</t>
  </si>
  <si>
    <t>9.8.6</t>
  </si>
  <si>
    <t>9.8.6.1</t>
  </si>
  <si>
    <t>9.8.6.2</t>
  </si>
  <si>
    <t>9.9</t>
  </si>
  <si>
    <t>9.9.1</t>
  </si>
  <si>
    <t>9.9.2</t>
  </si>
  <si>
    <t>9.9.3</t>
  </si>
  <si>
    <t>9.9.4</t>
  </si>
  <si>
    <t>9.9.5</t>
  </si>
  <si>
    <t>9.10</t>
  </si>
  <si>
    <t>9.10.1</t>
  </si>
  <si>
    <t>9.10.1.1</t>
  </si>
  <si>
    <t>9.10.1.2</t>
  </si>
  <si>
    <t>9.10.1.3</t>
  </si>
  <si>
    <t>9.10.1.4</t>
  </si>
  <si>
    <t>9.10.1.5</t>
  </si>
  <si>
    <t>9.10.1.6</t>
  </si>
  <si>
    <t>9.10.1.7</t>
  </si>
  <si>
    <t>9.10.1.8</t>
  </si>
  <si>
    <t>9.10.1.9</t>
  </si>
  <si>
    <t>9.10.1.10</t>
  </si>
  <si>
    <t>9.10.1.11</t>
  </si>
  <si>
    <t>9.10.1.12</t>
  </si>
  <si>
    <t>9.10.1.13</t>
  </si>
  <si>
    <t>9.10.2</t>
  </si>
  <si>
    <t>9.10.2.1</t>
  </si>
  <si>
    <t>9.10.2.2</t>
  </si>
  <si>
    <t>9.10.2.3</t>
  </si>
  <si>
    <t>9.10.2.4</t>
  </si>
  <si>
    <t>9.10.2.5</t>
  </si>
  <si>
    <t>9.10.3</t>
  </si>
  <si>
    <t>9.10.3.1</t>
  </si>
  <si>
    <t>9.10.4</t>
  </si>
  <si>
    <t>9.10.4.1</t>
  </si>
  <si>
    <t>9.10.4.2</t>
  </si>
  <si>
    <t>9.10.4.3</t>
  </si>
  <si>
    <t>9.10.5</t>
  </si>
  <si>
    <t>9.10.5.1</t>
  </si>
  <si>
    <t>9.10.5.2</t>
  </si>
  <si>
    <t>9.10.5.3</t>
  </si>
  <si>
    <t>9.10.5.4</t>
  </si>
  <si>
    <t>9.11</t>
  </si>
  <si>
    <t>9.11.1</t>
  </si>
  <si>
    <t>9.11.1.1</t>
  </si>
  <si>
    <t>9.11.1.2</t>
  </si>
  <si>
    <t>9.11.1.3</t>
  </si>
  <si>
    <t>9.11.1.4</t>
  </si>
  <si>
    <t>9.11.2</t>
  </si>
  <si>
    <t>9.11.2.1</t>
  </si>
  <si>
    <t>9.11.2.2</t>
  </si>
  <si>
    <t>9.11.3</t>
  </si>
  <si>
    <t>9.11.3.1</t>
  </si>
  <si>
    <t>9.11.3.2</t>
  </si>
  <si>
    <t>9.11.3.3</t>
  </si>
  <si>
    <t>9.11.3.4</t>
  </si>
  <si>
    <t>9.11.4</t>
  </si>
  <si>
    <t>9.11.4.1</t>
  </si>
  <si>
    <t>9.11.4.2</t>
  </si>
  <si>
    <t>9.11.4.3</t>
  </si>
  <si>
    <t>9.11.4.4</t>
  </si>
  <si>
    <t>9.8.2.2</t>
  </si>
  <si>
    <t>CARTÕES</t>
  </si>
  <si>
    <r>
      <t xml:space="preserve"> </t>
    </r>
    <r>
      <rPr>
        <b/>
        <sz val="11"/>
        <color indexed="8"/>
        <rFont val="Arial"/>
        <family val="2"/>
      </rPr>
      <t>SICA - SISTEMA DE CONTROLE DE ACESSO</t>
    </r>
  </si>
  <si>
    <r>
      <t xml:space="preserve"> </t>
    </r>
    <r>
      <rPr>
        <b/>
        <sz val="11"/>
        <color indexed="8"/>
        <rFont val="Arial"/>
        <family val="2"/>
      </rPr>
      <t>SISA - SISTEMA DE SEGURANÇA AEROPORTUÁRIA</t>
    </r>
  </si>
  <si>
    <r>
      <t xml:space="preserve"> </t>
    </r>
    <r>
      <rPr>
        <b/>
        <sz val="11"/>
        <color indexed="8"/>
        <rFont val="Arial"/>
        <family val="2"/>
      </rPr>
      <t>SDAI - SISTEMA DE DETECÇÃO E ALARME DE INCÊNDIO</t>
    </r>
  </si>
  <si>
    <t>SOFTWARE CFTV</t>
  </si>
  <si>
    <r>
      <t xml:space="preserve"> </t>
    </r>
    <r>
      <rPr>
        <b/>
        <sz val="11"/>
        <color indexed="8"/>
        <rFont val="Arial"/>
        <family val="2"/>
      </rPr>
      <t>STVV - SISTEMA DE TELEVISÃO E VIGILÂNCIA</t>
    </r>
  </si>
  <si>
    <t>SITIA - SISTEMA INTEGRADO DE TRATAMENTO DE INFORMAÇÕES AEROPORTUÁRIA</t>
  </si>
  <si>
    <t>EQUIPAMENTOS E SOFTWARES DE BASE</t>
  </si>
  <si>
    <t>SOFTWARE APLICATIVO</t>
  </si>
  <si>
    <t>SERVIÇO</t>
  </si>
  <si>
    <t>SERVIÇO DE CONFIGURAÇÃO DE REDES</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</si>
  <si>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</si>
  <si>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</si>
  <si>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</si>
  <si>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</si>
  <si>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</si>
  <si>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</si>
  <si>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</si>
  <si>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</si>
  <si>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</si>
  <si>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</si>
  <si>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</si>
  <si>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</si>
  <si>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</si>
  <si>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</si>
  <si>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</si>
  <si>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</si>
  <si>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</si>
  <si>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</si>
  <si>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</si>
  <si>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</si>
  <si>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</si>
  <si>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</si>
  <si>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</si>
  <si>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</si>
  <si>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</si>
  <si>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</si>
  <si>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</si>
  <si>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</si>
  <si>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</si>
  <si>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</si>
  <si>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</si>
  <si>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</si>
  <si>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</si>
  <si>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</si>
  <si>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</si>
  <si>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</si>
  <si>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</si>
  <si>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</si>
  <si>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</si>
  <si>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</si>
  <si>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</si>
  <si>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</si>
  <si>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</si>
  <si>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</si>
  <si>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</si>
  <si>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</si>
  <si>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</si>
  <si>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</si>
  <si>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</si>
  <si>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</si>
  <si>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</si>
  <si>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</si>
  <si>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</si>
  <si>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</si>
  <si>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</si>
  <si>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</si>
  <si>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</si>
  <si>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</si>
  <si>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</si>
  <si>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</si>
  <si>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</si>
  <si>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</si>
  <si>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</si>
  <si>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</si>
  <si>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</si>
  <si>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</si>
  <si>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</si>
  <si>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</si>
  <si>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</si>
  <si>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</si>
  <si>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</si>
  <si>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</si>
  <si>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</si>
  <si>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</si>
  <si>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</si>
  <si>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</si>
  <si>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</si>
  <si>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</si>
  <si>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Fornecimento e instalação de Gabinete de aço 19”: Rack de Piso do tipo gabinete em aço, padrão 19”, com fechamentos laterais removíveis, porta em acrílico, com fechadura pintada na cor bege, e base com pés niveladores. Deverá possuir dimensões mínimas de 570 mm de profundidade, 485 mm (19”) de largura e altura útil interna de 44 UA’s.Deverão fazer parte do equipamento os seguintes acessórios: 30 conjuntos de parafuso M5x16, e porcas gaiolas, uma régua de alimentação com no mínimo 5 tomadas (2P+T) classe de isolamento de 250 Volts, com suporte total para 1.500 Watts e ventilação forçada com dois ventiladores.</t>
  </si>
  <si>
    <t>10.3.2</t>
  </si>
  <si>
    <t>10.3.3</t>
  </si>
  <si>
    <t>10.3.4</t>
  </si>
  <si>
    <t>10.4.2</t>
  </si>
  <si>
    <t>10.4.3</t>
  </si>
  <si>
    <t>10.4.4</t>
  </si>
  <si>
    <t>10.4.5</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</si>
  <si>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</si>
  <si>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</si>
  <si>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</si>
  <si>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</si>
  <si>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</si>
  <si>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</si>
  <si>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</si>
  <si>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</si>
  <si>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</si>
  <si>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</si>
  <si>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</si>
  <si>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</si>
  <si>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</si>
  <si>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</si>
  <si>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</si>
  <si>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</si>
  <si>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</si>
  <si>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</si>
  <si>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</si>
  <si>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</si>
  <si>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</si>
  <si>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</si>
  <si>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</si>
  <si>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</si>
  <si>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</si>
  <si>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</si>
  <si>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</si>
  <si>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</si>
  <si>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</si>
  <si>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</si>
  <si>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</si>
  <si>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</si>
  <si>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</si>
  <si>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</si>
  <si>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</si>
  <si>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</si>
  <si>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</si>
  <si>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</si>
  <si>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</si>
  <si>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</si>
  <si>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</si>
  <si>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</si>
  <si>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</si>
  <si>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</si>
  <si>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</si>
  <si>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</si>
  <si>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</si>
  <si>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</si>
  <si>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</si>
  <si>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</si>
  <si>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</si>
  <si>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</si>
  <si>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</si>
  <si>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</si>
  <si>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</si>
  <si>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</si>
  <si>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</si>
  <si>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</si>
  <si>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</si>
  <si>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</si>
  <si>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</si>
  <si>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</si>
  <si>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</si>
  <si>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</si>
  <si>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</si>
  <si>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</si>
  <si>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</si>
  <si>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</si>
  <si>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</si>
  <si>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</si>
  <si>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</si>
  <si>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</si>
  <si>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</si>
  <si>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</si>
  <si>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</si>
  <si>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</si>
  <si>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</si>
  <si>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</si>
  <si>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</si>
  <si>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</si>
  <si>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</si>
  <si>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</si>
  <si>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</si>
  <si>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</si>
  <si>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</si>
  <si>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</si>
  <si>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</si>
  <si>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</si>
  <si>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</si>
  <si>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</si>
  <si>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</si>
  <si>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</si>
  <si>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</si>
  <si>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</si>
  <si>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</si>
  <si>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</si>
  <si>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</si>
  <si>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</si>
  <si>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</si>
  <si>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</si>
  <si>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</si>
  <si>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</si>
  <si>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</si>
  <si>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</si>
  <si>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</si>
  <si>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</si>
  <si>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</si>
  <si>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</si>
  <si>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</si>
  <si>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</si>
  <si>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</si>
  <si>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</si>
  <si>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</si>
  <si>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</si>
  <si>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</si>
  <si>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</si>
  <si>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</si>
  <si>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</si>
  <si>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</si>
  <si>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</si>
  <si>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</si>
  <si>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</si>
  <si>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</si>
  <si>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</si>
  <si>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</si>
  <si>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</si>
  <si>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</si>
  <si>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</si>
  <si>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</si>
  <si>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</si>
  <si>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</si>
  <si>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</si>
  <si>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</si>
  <si>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</si>
  <si>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</si>
  <si>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</si>
  <si>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</si>
  <si>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</si>
  <si>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</si>
  <si>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</si>
  <si>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</si>
  <si>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</si>
  <si>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</si>
  <si>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</si>
  <si>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</si>
  <si>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</si>
  <si>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</si>
  <si>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</si>
  <si>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11.1.153</t>
  </si>
  <si>
    <t>11.1.154</t>
  </si>
  <si>
    <t>11.1.155</t>
  </si>
  <si>
    <t>11.1.156</t>
  </si>
  <si>
    <t>11.1.157</t>
  </si>
  <si>
    <t>11.1.158</t>
  </si>
  <si>
    <t>11.1.159</t>
  </si>
  <si>
    <t>11.1.160</t>
  </si>
  <si>
    <t>11.1.161</t>
  </si>
  <si>
    <t>11.1.162</t>
  </si>
  <si>
    <t>11.1.163</t>
  </si>
  <si>
    <t>11.1.164</t>
  </si>
  <si>
    <t>11.1.165</t>
  </si>
  <si>
    <t>11.1.166</t>
  </si>
  <si>
    <t>11.1.167</t>
  </si>
  <si>
    <t>11.1.168</t>
  </si>
  <si>
    <t>11.1.169</t>
  </si>
  <si>
    <t>11.1.170</t>
  </si>
  <si>
    <t>11.1.171</t>
  </si>
  <si>
    <t>11.1.172</t>
  </si>
  <si>
    <t>11.1.173</t>
  </si>
  <si>
    <t>11.1.174</t>
  </si>
  <si>
    <t>11.1.175</t>
  </si>
  <si>
    <t>11.1.176</t>
  </si>
  <si>
    <t>11.1.177</t>
  </si>
  <si>
    <t>11.1.178</t>
  </si>
  <si>
    <t>11.1.179</t>
  </si>
  <si>
    <t>11.1.180</t>
  </si>
  <si>
    <t>11.1.181</t>
  </si>
  <si>
    <t>11.1.182</t>
  </si>
  <si>
    <t>11.1.183</t>
  </si>
  <si>
    <t>11.1.184</t>
  </si>
  <si>
    <t>11.1.185</t>
  </si>
  <si>
    <t>11.1.186</t>
  </si>
  <si>
    <t>11.1.187</t>
  </si>
  <si>
    <t>11.1.188</t>
  </si>
  <si>
    <t>11.1.189</t>
  </si>
  <si>
    <t>11.1.190</t>
  </si>
  <si>
    <t>11.1.191</t>
  </si>
  <si>
    <t>11.1.192</t>
  </si>
  <si>
    <t>11.1.193</t>
  </si>
  <si>
    <t>11.1.194</t>
  </si>
  <si>
    <t>11.1.195</t>
  </si>
  <si>
    <t>11.1.196</t>
  </si>
  <si>
    <t>11.1.197</t>
  </si>
  <si>
    <t>11.1.198</t>
  </si>
  <si>
    <t>11.1.199</t>
  </si>
  <si>
    <t>11.1.200</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</si>
  <si>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</si>
  <si>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</si>
  <si>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</si>
  <si>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</si>
  <si>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</si>
  <si>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</si>
  <si>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</si>
  <si>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</si>
  <si>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</si>
  <si>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</si>
  <si>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</si>
  <si>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</si>
  <si>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</si>
  <si>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</si>
  <si>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</si>
  <si>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</si>
  <si>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</si>
  <si>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</si>
  <si>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11.1.219</t>
  </si>
  <si>
    <t>11.1.220</t>
  </si>
  <si>
    <t>11.1.221</t>
  </si>
  <si>
    <t>11.1.222</t>
  </si>
  <si>
    <t>11.1.223</t>
  </si>
  <si>
    <t>11.1.224</t>
  </si>
  <si>
    <t>11.1.225</t>
  </si>
  <si>
    <t>11.1.226</t>
  </si>
  <si>
    <t>11.1.227</t>
  </si>
  <si>
    <t>11.1.228</t>
  </si>
  <si>
    <t>11.1.229</t>
  </si>
  <si>
    <t>11.1.230</t>
  </si>
  <si>
    <t>11.1.231</t>
  </si>
  <si>
    <t>11.1.232</t>
  </si>
  <si>
    <t>11.1.233</t>
  </si>
  <si>
    <t>11.1.234</t>
  </si>
  <si>
    <t>11.1.235</t>
  </si>
  <si>
    <t>11.1.236</t>
  </si>
  <si>
    <t>11.1.237</t>
  </si>
  <si>
    <t>11.1.238</t>
  </si>
  <si>
    <t>11.1.239</t>
  </si>
  <si>
    <t>11.1.240</t>
  </si>
  <si>
    <t>11.1.241</t>
  </si>
  <si>
    <t>11.1.242</t>
  </si>
  <si>
    <t>Grelha de porta com dupla moldura 32,5x22,5cm, modelo: VSH2M, Fab.: TOSI</t>
  </si>
  <si>
    <t>ELEVADORES</t>
  </si>
  <si>
    <t>ESCADAS ROLANTES</t>
  </si>
  <si>
    <t>12.1.2</t>
  </si>
  <si>
    <t>12.1.3</t>
  </si>
  <si>
    <t>12.1.4</t>
  </si>
  <si>
    <t>12.2.2</t>
  </si>
  <si>
    <t>12.2.3</t>
  </si>
  <si>
    <t>12.2.4</t>
  </si>
  <si>
    <t>12.2.5</t>
  </si>
  <si>
    <t>12.2.6</t>
  </si>
  <si>
    <t>12.2.7</t>
  </si>
  <si>
    <t>12.2.8</t>
  </si>
  <si>
    <t>12.2.9</t>
  </si>
  <si>
    <t>12.2.10</t>
  </si>
  <si>
    <t>12.2.11</t>
  </si>
  <si>
    <t>12.2.12</t>
  </si>
  <si>
    <t>12.2.13</t>
  </si>
  <si>
    <t>12.2.14</t>
  </si>
  <si>
    <t>12.2.15</t>
  </si>
  <si>
    <t>12.2.16</t>
  </si>
  <si>
    <t>12.2.17</t>
  </si>
  <si>
    <t>12.2.18</t>
  </si>
  <si>
    <t>12.2.19</t>
  </si>
  <si>
    <t>12.3.2</t>
  </si>
  <si>
    <t>12.3.3</t>
  </si>
  <si>
    <t>12.3.4</t>
  </si>
  <si>
    <t>12.4.2</t>
  </si>
  <si>
    <t>12.4.3</t>
  </si>
  <si>
    <t>12.4.4</t>
  </si>
  <si>
    <t>12.4.5</t>
  </si>
  <si>
    <t>12.4.6</t>
  </si>
  <si>
    <t>12.4.7</t>
  </si>
  <si>
    <t>12.4.8</t>
  </si>
  <si>
    <t>12.4.9</t>
  </si>
  <si>
    <t>12.4.10</t>
  </si>
  <si>
    <t>12.4.11</t>
  </si>
  <si>
    <t>12.4.12</t>
  </si>
  <si>
    <t>12.4.13</t>
  </si>
  <si>
    <t>12.4.14</t>
  </si>
  <si>
    <t>12.4.15</t>
  </si>
  <si>
    <t>12.4.16</t>
  </si>
  <si>
    <t>12.4.17</t>
  </si>
  <si>
    <t>12.4.18</t>
  </si>
  <si>
    <t>12.5.2</t>
  </si>
  <si>
    <t>12.5.3</t>
  </si>
  <si>
    <t>12.6</t>
  </si>
  <si>
    <t>12.6.1</t>
  </si>
  <si>
    <t>12.6.2</t>
  </si>
  <si>
    <t>12.6.3</t>
  </si>
  <si>
    <t>12.6.4</t>
  </si>
  <si>
    <t>12.6.5</t>
  </si>
  <si>
    <t>12.6.6</t>
  </si>
  <si>
    <t>12.6.7</t>
  </si>
  <si>
    <t>12.6.8</t>
  </si>
  <si>
    <t>12.6.9</t>
  </si>
  <si>
    <t>12.7</t>
  </si>
  <si>
    <t>12.7.1</t>
  </si>
  <si>
    <t>12.7.2</t>
  </si>
  <si>
    <t>12.7.3</t>
  </si>
  <si>
    <t>12.8</t>
  </si>
  <si>
    <t>12.8.1</t>
  </si>
  <si>
    <t>12.8.2</t>
  </si>
  <si>
    <t>12.8.3</t>
  </si>
  <si>
    <t>12.9</t>
  </si>
  <si>
    <t>12.9.1</t>
  </si>
  <si>
    <t>12.9.2</t>
  </si>
  <si>
    <t>12.9.3</t>
  </si>
  <si>
    <t>13.1.1.1</t>
  </si>
  <si>
    <t>13.1.1.2</t>
  </si>
  <si>
    <t>13.1.1.3</t>
  </si>
  <si>
    <t>13.1.1.4</t>
  </si>
  <si>
    <t>13.1.1.5</t>
  </si>
  <si>
    <t>13.1.1.6</t>
  </si>
  <si>
    <t>13.1.1.7</t>
  </si>
  <si>
    <t>13.1.1.8</t>
  </si>
  <si>
    <t>13.1.1.9</t>
  </si>
  <si>
    <t>13.1.1.10</t>
  </si>
  <si>
    <t>13.1.1.11</t>
  </si>
  <si>
    <t>13.1.2</t>
  </si>
  <si>
    <t>PAVIMENTO FLEXÍVEL</t>
  </si>
  <si>
    <t>TRATAMENTO SUPERFICIAL DA LAJE</t>
  </si>
  <si>
    <t xml:space="preserve">CALÇADA  </t>
  </si>
  <si>
    <t>13.1.2.1</t>
  </si>
  <si>
    <t>13.1.2.2</t>
  </si>
  <si>
    <t>13.1.2.3</t>
  </si>
  <si>
    <t>13.1.2.4</t>
  </si>
  <si>
    <t>13.1.2.5</t>
  </si>
  <si>
    <t>13.1.3</t>
  </si>
  <si>
    <t>13.1.3.1</t>
  </si>
  <si>
    <t>RAMPA E ESCADA</t>
  </si>
  <si>
    <t>13.1.4</t>
  </si>
  <si>
    <t>13.1.4.1</t>
  </si>
  <si>
    <t>13.1.4.2</t>
  </si>
  <si>
    <t>13.1.4.3</t>
  </si>
  <si>
    <t>13.1.4.4</t>
  </si>
  <si>
    <t>PAVIMENTO RÍGIDO</t>
  </si>
  <si>
    <t>13.1.5</t>
  </si>
  <si>
    <t>13.1.5.1</t>
  </si>
  <si>
    <t>13.1.5.2</t>
  </si>
  <si>
    <t>13.1.5.3</t>
  </si>
  <si>
    <t>SINALIZAÇÃO HORIZONTAL: PINTURA</t>
  </si>
  <si>
    <t>SINALIZAÇÃO VERTICAL: PLACAS</t>
  </si>
  <si>
    <t>13.2.1.1</t>
  </si>
  <si>
    <t>13.2.1.2</t>
  </si>
  <si>
    <t>13.2.1.3</t>
  </si>
  <si>
    <t>13.2.1.4</t>
  </si>
  <si>
    <t>13.2.2</t>
  </si>
  <si>
    <t>13.2.2.1</t>
  </si>
  <si>
    <t>13.2.2.2</t>
  </si>
  <si>
    <t>13.2.2.3</t>
  </si>
  <si>
    <t>13.2.2.4</t>
  </si>
  <si>
    <t>13.2.2.5</t>
  </si>
  <si>
    <t>13.2.2.6</t>
  </si>
  <si>
    <t>13.2.2.7</t>
  </si>
  <si>
    <t>13.2.2.8</t>
  </si>
  <si>
    <t>13.2.2.9</t>
  </si>
  <si>
    <t>13.2.2.10</t>
  </si>
  <si>
    <t>13.2.2.11</t>
  </si>
  <si>
    <t>13.2.2.12</t>
  </si>
  <si>
    <t>13.2.2.13</t>
  </si>
  <si>
    <t>13.2.2.14</t>
  </si>
  <si>
    <t>13.2.2.15</t>
  </si>
  <si>
    <t>13.2.2.16</t>
  </si>
  <si>
    <t>13.2.2.17</t>
  </si>
  <si>
    <t>13.2.2.18</t>
  </si>
  <si>
    <t>13.2.2.19</t>
  </si>
  <si>
    <t>PAVIMENTAÇÃO, SINALIZAÇÃO VIÁRIA E DRENAGEM</t>
  </si>
  <si>
    <t>13.3.5</t>
  </si>
  <si>
    <t>13.3.6</t>
  </si>
  <si>
    <t>13.3.7</t>
  </si>
  <si>
    <t>13.3.8</t>
  </si>
  <si>
    <t>13.3.9</t>
  </si>
  <si>
    <t>13.3.10</t>
  </si>
  <si>
    <t>13.3.11</t>
  </si>
  <si>
    <t>13.3.12</t>
  </si>
  <si>
    <t>13.3.13</t>
  </si>
  <si>
    <t>13.3.14</t>
  </si>
  <si>
    <t>13.3.15</t>
  </si>
  <si>
    <t>13.3.16</t>
  </si>
  <si>
    <t>13.3.17</t>
  </si>
  <si>
    <t>13.3.18</t>
  </si>
  <si>
    <t>14.1.1.1</t>
  </si>
  <si>
    <t>14.1.1.2</t>
  </si>
  <si>
    <t>14.1.2.1</t>
  </si>
  <si>
    <t>INSUMOS DIVERSOS</t>
  </si>
  <si>
    <t>REFORMA E AMPLIAÇÃO DO TPS DO AEROPORTO EDUARDO GOMES - SBEG</t>
  </si>
  <si>
    <t>Ar Condicionado Split de 12.000 Btu´S - Fornecimento e Instalação</t>
  </si>
  <si>
    <t>Ar Condicionado Split de 18.000 Btu´S - Fornecimento e Instalação</t>
  </si>
  <si>
    <t>Ar Condicionado Split de 30.000 Btu´S - Fornecimento e Instalação</t>
  </si>
  <si>
    <t>Transporte de materiais tipo bota fora DMT-10Km, inclusive carga e descarga.</t>
  </si>
  <si>
    <t>SERVIÇOS FINAIS</t>
  </si>
  <si>
    <t>Demolição total do canteiro</t>
  </si>
  <si>
    <t>3.3.1</t>
  </si>
  <si>
    <t>4.1.2</t>
  </si>
  <si>
    <t>OK CONFERIDO KARLA</t>
  </si>
  <si>
    <t>Aço CA-50 e CA-60 cortado, dobrado e colocado na forma</t>
  </si>
  <si>
    <t xml:space="preserve">OK CONFERIDO KARLA </t>
  </si>
  <si>
    <t>12.1.5</t>
  </si>
  <si>
    <t>12.1.6</t>
  </si>
  <si>
    <t>Fancoil do tipo modular, gabinete horizontal, TAGS FC-N79-07/08 vazão de 20.845m3/h para o Desembarque Internacional nível 83,10, conforme especificação técnica, Fab.: TOSI</t>
  </si>
  <si>
    <t>Fancoil do tipo modular, gabinete horizontal, TAGS FC-N88-01 À 04 e vazão de 31.840m3/h para o Saguão Embarque 1 e 2 nível 88,61, conforme especificação técnica, Fab.: TOSI</t>
  </si>
  <si>
    <t>Fancoil do tipo modular, gabinete horizontal, TAGS FC-N93-01 À 04 e vazão de 33.830m3/h para o Saguão Embarque 1 e 2 /BVRI nível 88,61, conforme especificação técnica, Fab.: TOSI</t>
  </si>
  <si>
    <t>Fancoil do tipo modular, gabinete horizontal, TAGS FC-N92-02 e vazão de 31.980m3/h para o Emb. Dom. e Int + Pça Alim. nível 88,61, conforme especificação técnica, Fab.: TOSI</t>
  </si>
  <si>
    <t>Fancoil do tipo modular, gabinete horizontal, TAGS FC-N92-03/06/08/11/12 e vazão de 32.700m3/h para o Emb. Dom. e Int + Pça Alim. nível 88,61, conforme especificação técnica, Fab.: TOSI</t>
  </si>
  <si>
    <t>Fancoil do tipo modular, gabinete horizontal, TAGS FC-N92-04/05/09/10 e vazão de 25.090m3/h para o Check-in. nível 88,61, conforme especificação técnica, Fab.: TOSI</t>
  </si>
  <si>
    <t>Fancoil Convencional, gabinete vertical, TAG FC-N96-04 e vazão de 31.250m3/h para a Gerencia Adm Financ. nível 96,09, conforme especificação técnica, Fab.: TOSI</t>
  </si>
  <si>
    <t>Fancoil Convencional, gabinete vertical, TAGS FC-N96-05/06 e vazão de 12.740m3/h para a Praça Alimentação 1 e 2 nível 96,09, conforme especificação técnica, Fab.: TOSI</t>
  </si>
  <si>
    <t>Fancoil Convencional, gabinete vertical, TAGS FC-N96-11/42 e vazão de 10400m3/h para a Tecnologia Informática nível 96,09, conforme especificação técnica, Fab.: TOSI</t>
  </si>
  <si>
    <t>Fancoil Convencional, gabinete vertical, TAGS FC-N96-12 e vazão de 14380m3/h para a Tecnologia Informática nível 96,09, conforme especificação técnica, Fab.: TOSI</t>
  </si>
  <si>
    <t>Fancoil Convencional, gabinete vertical, TAGS FC-N96-13 e vazão de 11550m3/h para a Tecnologia Informática nível 96,09, conforme especificação técnica, Fab.: TOSI</t>
  </si>
  <si>
    <t>Fancoil Convencional, gabinete vertical, TAGS FC-N96-14 e vazão de 13.600m3/h para a Praça de Alimentação nível 96,09, conforme especificação técnica, Fab.: TOSI</t>
  </si>
  <si>
    <t>Fancoil Convencional, gabinete horizontal, TAG FC-N96-15 e vazão de 9.400m3/h para o Auditório nível 96,09, conforme especificação técnica, Fab.: TOSI</t>
  </si>
  <si>
    <t>Fancoil Convencional, gabinete vertical, TAGS FC-N96-16 e vazão de 19.500m3/h para o Terraço Panorâmico nível 96,09, conforme especificação técnica, Fab.: TOSI</t>
  </si>
  <si>
    <t>Fancoil Convencional, gabinete vertical, TAG FC-N99-01 e vazão de 880m3/h para o ar externo COA/COE nível 99,39, conforme especificação técnica, Fab.: TOSI</t>
  </si>
  <si>
    <t>Fancoil Convencional, gabinete horizontal, TAG FC-N85-29 e vazão de 1.910m3/h para ar externo Back-office nível 85,65, conforme especificação técnica, Fab.: TOSI</t>
  </si>
  <si>
    <t>Fancoil Convencional, gabinete horizontal, TAG FC-N85-30 e vazão de 1.070m3/h para ar externo Back-office nível 85,65, conforme especificação técnica, Fab.: TOSI</t>
  </si>
  <si>
    <t>Fancoil Convencional, gabinete horizontal, TAG FC-N85-31 e vazão de 1.550m3/h para ar externo Back-office nível 85,65, conforme especificação técnica, Fab.: TOSI</t>
  </si>
  <si>
    <t>Fancoil Convencional, gabinete horizontal, TAG FC-N85-32 e vazão de 1.000m3/h para ar externo Back-office nível 85,65, conforme especificação técnica, Fab.: TOSI</t>
  </si>
  <si>
    <t>Fancolete tipo cassete (K7) de 25.000Btu/h, TAG FC-N83-07 conforme especificação técnica, Fab.: Carrier</t>
  </si>
  <si>
    <t>Fancolete tipo cassete (K7) de 12.000Btu/h, TAGS FC-N83-33 À 36, 41/42 conforme especificação técnica, Fab.: Carrier</t>
  </si>
  <si>
    <t>Fancolete tipo cassete (K7) de 13.000Btu/h, TAGS FC-N99-06/12/15/23 conforme especificação técnica, Fab.: Carrier</t>
  </si>
  <si>
    <t>Fancolete tipo cassete (K7) de 16.000Btu/h, TAGS FC-N99-02 à 05/17/20/21/22/24/25/26/29/30/31/32 conforme especificação técnica, Fab.: Carrier</t>
  </si>
  <si>
    <t>Fancolete tipo cassete (K7) de 18.000Btu/h, TAGS FC-N83-37 À 40 conforme especificação técnica, Fab.: Carrier</t>
  </si>
  <si>
    <t>Fancolete tipo cassete (K7) de 20.000Btu/h, TAGS FC-N83-43/44, FC-N99-16 conforme especificação técnica, Fab.: Carrier</t>
  </si>
  <si>
    <t>Fancolete tipo cassete (K7) de 28.000Btu/h, TAGS FC-N99-27/28/33/34 conforme especificação técnica, Fab.: Carrier</t>
  </si>
  <si>
    <t>Fancolete tipo cassete (K7) de 37.000Btu/h, TAGS FC-N99-10/11 conforme especificação técnica, Fab.: Carrier</t>
  </si>
  <si>
    <t>Fancolete tipo high-wall (parede) de 8.000Btu/h, TAG FC-N83-11/21/47 conforme especificação técnica, Fab.: Carrier</t>
  </si>
  <si>
    <t>Fancolete tipo high-wall (parede) de 10.000Btu/h, TAG FC-N85-14, FC-N88-06/08 conforme especificação técnica, Fab.: Carrier</t>
  </si>
  <si>
    <t>Fancolete tipo high-wall (parede) de 12.000Btu/h, TAG FC-N83-15, FC-N83-23 À 32,  FC-N85-27/28, FC-N92-15 À 34 conforme especificação técnica, Fab.: Carrier</t>
  </si>
  <si>
    <t>Fancolete tipo high-wall (parede) de 13.000Btu/h, TAG FC-N83-08 À 10/12/13, FC-N99-13/14/18/19/35 conforme especificação técnica, Fab.: Carrier</t>
  </si>
  <si>
    <t>Fancolete tipo high-wall (parede) de 15.000Btu/h, TAG FC-N83-46, FC-N88-05/09/10 conforme especificação técnica, Fab.: Carrier</t>
  </si>
  <si>
    <t>Fancolete tipo high-wall (parede) de 18.000Btu/h, TAG FC-N83-16,  FC-N85-03 À 10 /13/19/33/34/36  conforme especificação técnica, Fab.: Carrier</t>
  </si>
  <si>
    <t>Fancolete tipo high-wall (parede) de 20.000Btu/h, TAG FC-N83-17 à 20/22/48,  FC-N85-01/02/06/11/12/16/17/18/20/21/22/23/24/25/35, FC-N88-07 conforme especificação técnica, Fab.: Carrier</t>
  </si>
  <si>
    <t>Fancolete tipo Under-Ceiling (teto) de 18.000Btu/h, TAG FC-N96-41 conforme especificação técnica, Fab.: Carrier</t>
  </si>
  <si>
    <t>Fancolete tipo Under-Ceiling (teto) de 24.000Btu/h, TAG FC-N79-13 à 24 / FC-N99-03/04, FC-N96-40/43/44, FC-N99-07/08/09 conforme especificação técnica, Fab.: Carrier</t>
  </si>
  <si>
    <t>Ventilador de Exaustão, simples aspiração, vazão de 1350m3/h, TAG EX-N79-01, conforme especificação técnica, Fab.: Projelmec</t>
  </si>
  <si>
    <t>Ventilador de Exaustão, simples aspiração, vazão de 900m3/h, TAG EX-N79-02, conforme especificação técnica, Fab.: Projelmec</t>
  </si>
  <si>
    <t>Ventilador de Exaustão, axial, vazão de 22.000m3/h, TAGs EX-N79-02/03, conforme especificação técnica, Fab.: Projelmec</t>
  </si>
  <si>
    <t>Ventilador de Exaustão, simples aspiração, vazão de 1955m3/h, TAG EX-N83-05, conforme especificação técnica, Fab.: Projelmec</t>
  </si>
  <si>
    <t>Ventilador de Exaustão, simples aspiração, vazão de 2307m3/h, TAG EX-N83-07/08, conforme especificação técnica, Fab.: Projelmec</t>
  </si>
  <si>
    <t>Ventilador de Exaustão, simples aspiração, vazão de 3500m3/h, TAG EX-N83-09, conforme especificação técnica, Fab.: Projelmec</t>
  </si>
  <si>
    <t>Ventilador de Exaustão, simples aspiração, vazão de 910m3/h, TAG EX-N83-10, conforme especificação técnica, Fab.: Projelmec</t>
  </si>
  <si>
    <t>Ventilador de Exaustão, simples aspiração, vazão de 2060m3/h, TAG EX-N85-01, conforme especificação técnica, Fab.: Projelmec</t>
  </si>
  <si>
    <t>Ventilador de Exaustão, simples aspiração, vazão de 965m3/h, TAG EX-N85-02, conforme especificação técnica, Fab.: Projelmec</t>
  </si>
  <si>
    <t>Ventilador de Exaustão, simples aspiração, vazão de 1980m3/h, TAG EX-N88-08, conforme especificação técnica, Fab.: Projelmec</t>
  </si>
  <si>
    <t>Ventilador de Exaustão, simples aspiração, vazão de 3.565m3/h, TAG EX-N96-04, conforme especificação técnica, Fab.: Projelmec</t>
  </si>
  <si>
    <t>Ventilador de Exaustão, simples aspiração, vazão de 1000m3/h, TAG EX-N96-05, conforme especificação técnica, Fab.: Projelmec</t>
  </si>
  <si>
    <t>Ventilador de Exaustão, simples aspiração, vazão de 1200m3/h, TAG EX-N96-06, conforme especificação técnica, Fab.: Projelmec</t>
  </si>
  <si>
    <t>Ventilador de Exaustão, simples aspiração, vazão de 715m3/h, TAG EX-N99-01, conforme especificação técnica, Fab.: Projelmec</t>
  </si>
  <si>
    <t>Microventiladores de Exaustão de Sanitários, vazão 126m3/h, TAGS EX-N83-11/12, EX-N88-02 À 06</t>
  </si>
  <si>
    <t>Microventiladores de Exaustão de Sanitários, vazão 200m3/h, TAG EX-N99-02</t>
  </si>
  <si>
    <t>Microventiladores de Insuflação, vazão 100m3/h, TAG VI-N85-02</t>
  </si>
  <si>
    <t>Microventiladores de Insuflação, vazão 150m3/h, TAG VI-N83-10</t>
  </si>
  <si>
    <t>Microventiladores de Insuflação, vazão 200m3/h, TAG VI-N83-06/07, VI-N85-01</t>
  </si>
  <si>
    <t>Microventiladores de Insuflação, vazão 250m3/h, TAG VI-N83-04/05/08</t>
  </si>
  <si>
    <t>Microventiladores de Insuflação, vazão 300m3/h, TAG VI-N83-09</t>
  </si>
  <si>
    <t>Ventilador de Insuflação, dupla aspiração com gabinete, vazão de 1300m3/h, TAG VI-N83-01, conforme especificação técnica, Fab.: Projelmec</t>
  </si>
  <si>
    <t>Ventilador de Insuflação, dupla aspiração com gabinete, vazão de 3100m3/h, TAG VI-N83-02, conforme especificação técnica, Fab.: Projelmec</t>
  </si>
  <si>
    <t>Ventilador de Insuflação, dupla aspiração com gabinete, vazão de 2600m3/h, TAG VI-N83-03, conforme especificação técnica, Fab.: Projelmec</t>
  </si>
  <si>
    <t>Ventilador de Insuflação, dupla aspiração com gabinete, vazão de 1.430m3/h, TAG VI-N96-01, conforme especificação técnica, Fab.: Projelmec</t>
  </si>
  <si>
    <t>Ventilador de Insuflação, dupla aspiração com gabinete, vazão de 2.280m3/h, TAG VI-N96-02, conforme especificação técnica, Fab.: Projelmec</t>
  </si>
  <si>
    <t>Ventilador de Insuflação, dupla aspiração com gabinete, vazão de 1.680m3/h, TAG VI-N96-03, conforme especificação técnica, Fab.: Projelmec</t>
  </si>
  <si>
    <t>Isolamento térmico em manta de lã de vidro, 50mm de espessura e densidade &gt;=20kg/m3</t>
  </si>
  <si>
    <t>Difusor de insuflamento 4 vias modelo DQE-41-PL-RGA Tamanho T-3, Fab.: TOSI</t>
  </si>
  <si>
    <t>Difusor de insuflamento 4 vias modelo DQE-41-PL-RGA Tamanho T-7, Fab.: TOSI</t>
  </si>
  <si>
    <t>Difusor de insuflamento 4 vias modelo DQE-41-RGA Tamanho T-7, Fab.: TOSI</t>
  </si>
  <si>
    <t>Difusor linear de insuflamento (2 aberturas) modelo DLF-RGA  Fab.: TOSI</t>
  </si>
  <si>
    <t>Difusor de Insuflação de alta indução, modelo DMA tamanhos 425, 600, 775, 1050, Fab.: TOSI</t>
  </si>
  <si>
    <t>Grelha de insuflamento de ar 50,0x20,0cm, modelo:SVSH-RG, Fab.: TOSI</t>
  </si>
  <si>
    <t>Grelha de insuflamento de ar  20,0x15,0cm, modelo:SVSH-RG, Fab.: TOSI</t>
  </si>
  <si>
    <t>Grelha de insuflamento de ar  60,0x25,0cm, modelo:SVSH-RG, Fab.: TOSI</t>
  </si>
  <si>
    <t>Grelha de insuflamento de ar  70,0x10,0cm, modelo:SVSH-RG, Fab.: TOSI</t>
  </si>
  <si>
    <t>Grelha de retorno de ar 30,0x20,0cm, modelo:RHN-RG, Fab.: TOSI</t>
  </si>
  <si>
    <t>Grelha de retorno de ar 50,0x30,0cm, modelo:RHN-RG, Fab.: TOSI</t>
  </si>
  <si>
    <t>Grelha de retorno de ar 60,0x30,0cm, modelo:RHN-RG, Fab.: TOSI</t>
  </si>
  <si>
    <t>Grelha de retorno de ar 60,0x40,0cm, modelo:RHN-RG, Fab.: TOSI</t>
  </si>
  <si>
    <t>Grelha de retorno de ar 120,0x30,0cm, modelo:RHN-RG, Fab.: TOSI</t>
  </si>
  <si>
    <t>Grelha de retorno de ar 1100,0x20,0cm</t>
  </si>
  <si>
    <t>Grelha de retorno de ar 1000,0x30,0cm</t>
  </si>
  <si>
    <t>Grelha de exaustão de ar 25,0x15,0cm, modelo:RHN-RG, Fab.: TOSI</t>
  </si>
  <si>
    <t>Grelha de exaustão de ar 80,0x50,0cm, modelo:RHN-RG, Fab.: TOSI</t>
  </si>
  <si>
    <t>Grelha de exaustão de ar 50,0x30,0cm, modelo:RHN-RG, Fab.: TOSI</t>
  </si>
  <si>
    <t>Grelha de porta com dupla moldura 82,5x52,5cm, modelo: VSH2M, Fab.: TOSI</t>
  </si>
  <si>
    <t>Grelha de piso para insuflamento de ar 30,0x30,0cm, modelo:GPA-RG, Fab.: TOSI</t>
  </si>
  <si>
    <t>Grelha de piso 400,0x60cm (TIPO: "ORSOMETAL")</t>
  </si>
  <si>
    <t>Veneziana para descarga do ar 58,5x33,0cm mod. VSHM, Fab.: TOSI</t>
  </si>
  <si>
    <t>Veneziana para descarga do ar 78,5x33,0cm mod.VSHM, Fab.: TOSI</t>
  </si>
  <si>
    <t>Veneziana para descarga do ar 65,0x50,0cm mod. VSHM, Fab.: TOSI</t>
  </si>
  <si>
    <t>Veneziana para descarga do ar 120,0x50,0cm mod. VSHM, Fab.: TOSI</t>
  </si>
  <si>
    <t>Veneziana para descarga do ar 100,0x50,0cm mod.VSHM, Fab.: TOSI</t>
  </si>
  <si>
    <t>Veneziana para descarga do ar 50,0x25,0cm mod.VSHM, Fab.: TOSI</t>
  </si>
  <si>
    <t>Veneziana para descarga do ar 50,0x30,0cm mod.VSHM, Fab.: TOSI</t>
  </si>
  <si>
    <t>Veneziana para descarga do ar 30,0x20,0cm mod.VSHM, Fab.: TOSI</t>
  </si>
  <si>
    <t>Veneziana para descarga do ar 40,0x30,0cm mod.VSHM, Fab.: TOSI</t>
  </si>
  <si>
    <t>Veneziana para tomada de ar com damper e filtro 160,0x60,0cm modelo:TAE completa, Fab.: TOSI</t>
  </si>
  <si>
    <t>Veneziana para tomada de ar  540,0x25,0cm modelo:TAE, Fab.: TOSI</t>
  </si>
  <si>
    <t>Veneziana para tomada de ar  30,0x25,0cm modelo:TAE, Fab.: TOSI</t>
  </si>
  <si>
    <t>Veneziana para tomada de ar  30,0x30,0cm modelo:TAE, Fab.: TOSI</t>
  </si>
  <si>
    <t>Veneziana para tomada de ar  80,0x30,0cm modelo:TAE, Fab.: TOSI</t>
  </si>
  <si>
    <t>Veneziana para tomada de ar  200,0x80,0cm modelo:TAE, Fab.: TOSI</t>
  </si>
  <si>
    <t>Veneziana para tomada de ar  100,0x60,0cm modelo:TAE, Fab.: TOSI</t>
  </si>
  <si>
    <t>Veneziana para tomada de ar  170,0x50,0cm modelo:TAE, Fab.: TOSI</t>
  </si>
  <si>
    <t>Veneziana para tomada de ar  190,0x50,0cm modelo:TAE, Fab.: TOSI</t>
  </si>
  <si>
    <t>Veneziana para tomada de ar  100,0x50,0cm modelo:TAE, Fab.: TOSI</t>
  </si>
  <si>
    <t>Veneziana para tomada de ar  70,0x60,0cm modelo:TAE, Fab.: TOSI</t>
  </si>
  <si>
    <t>Damper com filtro tamanhos 10,0x10,0cm à 20,0x20,0cm mod. DCV+FILTRO, Fab.: TOSI</t>
  </si>
  <si>
    <t>Damper com filtro tamanhos 35,0x35,0cm à 50,0x50,0cm mod. DCV+FILTRO, Fab.: TOSI</t>
  </si>
  <si>
    <t>Damper com filtro tamanhos 55,0x55,0cm à 70,0x70,0cm mod. DCV+FILTRO, Fab.: TOSI</t>
  </si>
  <si>
    <t>Damper com filtro tamanhos 80,0x50,0 à 80,0x80,0 - mod. DCV+FILTRO, Fab.: TOSI</t>
  </si>
  <si>
    <t>Damper com filtro tamanhos 90,0x90,0cm à 1200,0x70,0cm mod. DCV+FILTRO, Fab.: TOSI</t>
  </si>
  <si>
    <t>Damper de regulagem tamanhos  10,0x10,0cm à 35,0x35,0cm - mod. DCV-E, Fab.: TOSI</t>
  </si>
  <si>
    <t>Damper de regulagem tamanhos  45,0x45,0cm à 80,0x70,0cm - mod. DCV-E, Fab.: TOSI</t>
  </si>
  <si>
    <t>Damper de regulagem tamanhos  90,0x45,0cm à 140,0x80,0cm - mod. DCV-E, Fab.: TOSI</t>
  </si>
  <si>
    <t>Damper de regulagem tamanhos  110,0x60,0cm à 250,0x60,0cm - mod. DCV-E, Fab.: TOSI</t>
  </si>
  <si>
    <t>Tubo de aço carbono preto, extremidades biseladas p/ solda, com costura, ASTM A 53, SCH-40, incluindo conexões, pintura e suportes, DN-500mm</t>
  </si>
  <si>
    <t>Tubo de aço carbono preto, extremidades biseladas p/ solda, com costura, ASTM A 53, SCH-40, incluindo conexões, pintura e suportes, DN-450mm</t>
  </si>
  <si>
    <t>Tubo de aço carbono preto, extremidades biseladas p/ solda, com costura, ASTM A 53, SCH-40, incluindo conexões, pintura e suportes, DN-400mm</t>
  </si>
  <si>
    <t>Tubo de aço carbono preto, extremidades biseladas p/ solda, com costura, ASTM A 53, SCH-40, incluindo conexões, pintura e suportes, DN-350mm</t>
  </si>
  <si>
    <t>Tubo de aço carbono preto, extremidades biseladas p/ solda, com costura, ASTM A 53, SCH-40, incluindo conexões, pintura e suportes, DN-300mm</t>
  </si>
  <si>
    <t>Tubo de aço carbono preto, extremidades biseladas p/ solda, com costura, ASTM A 53, SCH-40, incluindo conexões, pintura e suportes, DN-250mm</t>
  </si>
  <si>
    <t>Tubo de aço carbono preto, extremidades biseladas p/ solda, com costura, ASTM A 53, SCH-40, incluindo conexões, pintura e suportes, DN-200mm</t>
  </si>
  <si>
    <t>Tubo de aço carbono preto, extremidades biseladas p/ solda, com costura, ASTM A 53, SCH-40, incluindo conexões, pintura e suportes, DN-150mm</t>
  </si>
  <si>
    <t>Tubo de aço carbono preto, extremidades biseladas p/ solda, com costura, ASTM A 53, SCH-40, incluindo conexões, pintura e suportes, DN-125mm</t>
  </si>
  <si>
    <t>Tubo de aço carbono preto, extremidades biseladas p/ solda, com costura, ASTM A 53, SCH-40, incluindo conexões, pintura e suportes, DN-100mm</t>
  </si>
  <si>
    <t>Tubo de aço carbono galvanizado, extremidades com rosca, ASTM A 53 Grau B, SCH-80, incluindo conexões e suportes, DN-80mm</t>
  </si>
  <si>
    <t>Tubo de aço carbono galvanizado, extremidades com rosca, ASTM A 53 Grau B, SCH-80, incluindo conexões e suportes, DN-65mm</t>
  </si>
  <si>
    <t>Tubo de aço carbono galvanizado, extremidades com rosca, ASTM A 53 Grau B, SCH-80, incluindo conexões e suportes, DN-50mm</t>
  </si>
  <si>
    <t>Tubo de aço carbono galvanizado, extremidades com rosca, ASTM A 53 Grau B, SCH-80, incluindo conexões e suportes, DN-40mm</t>
  </si>
  <si>
    <t>Tubo de aço carbono galvanizado, extremidades com rosca, ASTM A 53 Grau B, SCH-80, incluindo conexões e suportes, DN-32mm</t>
  </si>
  <si>
    <t>Tubo de aço carbono galvanizado, extremidades com rosca, ASTM A 53 Grau B, SCH-80, incluindo conexões e suportes, DN-25mm</t>
  </si>
  <si>
    <t>Tubo de aço carbono galvanizado, extremidades com rosca, ASTM A 53 Grau B, SCH-80, incluindo conexões e suportes, DN-20mm</t>
  </si>
  <si>
    <t>Isolamento com borracha elastomérica ref.: AF-ARMSTRONG classe M</t>
  </si>
  <si>
    <t>Pintura da Tubulação</t>
  </si>
  <si>
    <t>Válvulas de controle + balanceadora do tipo pressão independente para fancoil , diâmetro 20mm, Fab.: Belimo ou Flowcon</t>
  </si>
  <si>
    <t>Válvulas de controle + balanceadora do tipo pressão independente para fancoil , diâmetro 25mm, Fab.: Belimo ou Flowcon</t>
  </si>
  <si>
    <t>Válvulas de controle + balanceadora do tipo pressão independente para fancoil , diâmetro 32mm, Fab.: Belimo ou Flowcon</t>
  </si>
  <si>
    <t>Válvulas de controle + balanceadora do tipo pressão independente para fancoil , diâmetro 40mm, Fab.: Belimo ou Flowcon</t>
  </si>
  <si>
    <t>Válvulas de controle + balanceadora do tipo pressão independente para fancoil , diâmetro 50mm, Fab.: Belimo ou Flowcon</t>
  </si>
  <si>
    <t>Válvulas de controle + balanceadora do tipo pressão independente para fancoil , diâmetro 65mm, Fab.: Belimo ou Flowcon</t>
  </si>
  <si>
    <t>Válvulas de controle + balanceadora do tipo pressão independente para fancoil , diâmetro 80mm, Fab.: Belimo ou Flowcon</t>
  </si>
  <si>
    <t>Conjunto Válvulas Borboleta + Atuador Elétrico, diâmetro 300mm, Fab.: Niagara</t>
  </si>
  <si>
    <t>Válvula Gaveta DN-20mm BSP, Fab.: Niagara</t>
  </si>
  <si>
    <t>Válvula Gaveta DN-25mm BSP, Fab.: Niagara</t>
  </si>
  <si>
    <t>Válvula Gaveta DN-32mm BSP, Fab.: Niagara</t>
  </si>
  <si>
    <t>Válvula Gaveta DN-40mm BSP, Fab.: Niagara</t>
  </si>
  <si>
    <t>Válvula Gaveta DN-50mm BSP, Fab.: Niagara</t>
  </si>
  <si>
    <t>Válvula Gaveta DN-65mm BSP, Fab.: Niagara</t>
  </si>
  <si>
    <t>Válvula Gaveta DN-80mm BSP, Fab.: Niagara</t>
  </si>
  <si>
    <t>Válvula Gaveta DN-300mm ANSI 150, Fab.: Niagara</t>
  </si>
  <si>
    <t>Variador de Frequência para motor de 6CV, Fab.: Danfoss, WEG</t>
  </si>
  <si>
    <t>Quadro Elétrico TAG QE-N79-07, conforme diagrama elétrico</t>
  </si>
  <si>
    <t>Quadro Elétrico TAG QE-N83-09, conforme diagrama elétrico</t>
  </si>
  <si>
    <t>Quadro Elétrico TAG QE-N83-10, conforme diagrama elétrico</t>
  </si>
  <si>
    <t>11.1.243</t>
  </si>
  <si>
    <t>Quadro Elétrico TAG QE-N83-11, conforme diagrama elétrico</t>
  </si>
  <si>
    <t>11.1.244</t>
  </si>
  <si>
    <t>Quadro Elétrico TAG QE-N83-12, conforme diagrama elétrico</t>
  </si>
  <si>
    <t>11.1.245</t>
  </si>
  <si>
    <t>Quadro Elétrico TAG QE-N83-13, conforme diagrama elétrico</t>
  </si>
  <si>
    <t>11.1.246</t>
  </si>
  <si>
    <t>11.1.247</t>
  </si>
  <si>
    <t>11.1.248</t>
  </si>
  <si>
    <t>Quadro Elétrico TAG QE-N85-02, conforme diagrama elétrico</t>
  </si>
  <si>
    <t>11.1.249</t>
  </si>
  <si>
    <t>11.1.250</t>
  </si>
  <si>
    <t>11.1.251</t>
  </si>
  <si>
    <t>11.1.252</t>
  </si>
  <si>
    <t>11.1.253</t>
  </si>
  <si>
    <t>11.1.254</t>
  </si>
  <si>
    <t>11.1.255</t>
  </si>
  <si>
    <t>11.1.256</t>
  </si>
  <si>
    <t>11.1.257</t>
  </si>
  <si>
    <t>11.1.258</t>
  </si>
  <si>
    <t>11.1.259</t>
  </si>
  <si>
    <t>11.1.260</t>
  </si>
  <si>
    <t>11.1.261</t>
  </si>
  <si>
    <t>11.1.262</t>
  </si>
  <si>
    <t>11.1.263</t>
  </si>
  <si>
    <t>11.1.264</t>
  </si>
  <si>
    <t>11.1.265</t>
  </si>
  <si>
    <t>11.1.266</t>
  </si>
  <si>
    <t>11.1.267</t>
  </si>
  <si>
    <t>11.1.268</t>
  </si>
  <si>
    <t>11.1.269</t>
  </si>
  <si>
    <t>11.1.270</t>
  </si>
  <si>
    <t>11.1.271</t>
  </si>
  <si>
    <t>11.1.272</t>
  </si>
  <si>
    <t>11.1.273</t>
  </si>
  <si>
    <t>11.1.274</t>
  </si>
  <si>
    <t>11.1.275</t>
  </si>
  <si>
    <t>11.1.276</t>
  </si>
  <si>
    <t>11.1.277</t>
  </si>
  <si>
    <t>11.1.278</t>
  </si>
  <si>
    <t>11.1.279</t>
  </si>
  <si>
    <t>11.1.280</t>
  </si>
  <si>
    <t>Quadro Elétrico TAG QE-N96-13, conforme diagrama elétrico</t>
  </si>
  <si>
    <t>11.1.281</t>
  </si>
  <si>
    <t>Quadro Elétrico TAG QE-N96-14, conforme diagrama elétrico</t>
  </si>
  <si>
    <t>11.1.282</t>
  </si>
  <si>
    <t>Quadro Elétrico TAG QE-N96-15, conforme diagrama elétrico</t>
  </si>
  <si>
    <t>11.1.283</t>
  </si>
  <si>
    <t>Quadro Elétrico TAG QE-N96-16, conforme diagrama elétrico</t>
  </si>
  <si>
    <t>11.1.284</t>
  </si>
  <si>
    <t>Quadro Elétrico TAG QE-N96-17, conforme diagrama elétrico</t>
  </si>
  <si>
    <t>11.1.285</t>
  </si>
  <si>
    <t>11.1.286</t>
  </si>
  <si>
    <t>11.1.287</t>
  </si>
  <si>
    <t>Sensores de Qualidade do Ar para modulação do ar externo (detetor de CO2)</t>
  </si>
  <si>
    <t>11.1.288</t>
  </si>
  <si>
    <t>3.4.4</t>
  </si>
  <si>
    <t>3.4.5</t>
  </si>
  <si>
    <t>Limpeza do Terreno (corte de capoeira fina a foice)</t>
  </si>
  <si>
    <t>Fornecimento e instalação de Estação de Tratamento de Esgoto com capacidade para 1000 contribuintes</t>
  </si>
  <si>
    <t>Aterro compactado com material CBR &gt; 2%</t>
  </si>
  <si>
    <t>OK CONFERIDO BRUNO</t>
  </si>
  <si>
    <t>OK CONFERIDO FRANCISCO</t>
  </si>
  <si>
    <t>5.13</t>
  </si>
  <si>
    <t>PONTES DE EMBARQUE E DESEMBARQUE - PARTE FIXA</t>
  </si>
  <si>
    <t>5.13.1</t>
  </si>
  <si>
    <t>5.13.1.1</t>
  </si>
  <si>
    <t>5.13.1.2</t>
  </si>
  <si>
    <t>5.13.1.3</t>
  </si>
  <si>
    <t>5.13.2</t>
  </si>
  <si>
    <t>5.13.2.1</t>
  </si>
  <si>
    <t>5.13.3</t>
  </si>
  <si>
    <t>5.13.3.1</t>
  </si>
  <si>
    <t>5.13.5</t>
  </si>
  <si>
    <t>5.13.5.1</t>
  </si>
  <si>
    <t>5.13.6</t>
  </si>
  <si>
    <t>5.13.6.1</t>
  </si>
  <si>
    <t>5.13.7</t>
  </si>
  <si>
    <t>5.13.7.1</t>
  </si>
  <si>
    <t>5.13.8</t>
  </si>
  <si>
    <t>5.13.8.1</t>
  </si>
  <si>
    <t>5.13.9</t>
  </si>
  <si>
    <t>5.13.9.1</t>
  </si>
  <si>
    <t>5.13.10</t>
  </si>
  <si>
    <t>5.13.10.1</t>
  </si>
  <si>
    <t>5.13.11</t>
  </si>
  <si>
    <t>5.13.11.1</t>
  </si>
  <si>
    <t>5.13.12</t>
  </si>
  <si>
    <t>5.13.12.1</t>
  </si>
  <si>
    <t>INSTALAÇÃO ELÉTRICA</t>
  </si>
  <si>
    <t>5.12.2.2</t>
  </si>
  <si>
    <t>FECHAMENTO LATERAL</t>
  </si>
  <si>
    <t>RETIRADA E DESMONTAGEM</t>
  </si>
  <si>
    <t>11.2.1.1</t>
  </si>
  <si>
    <t>Retirada e desmontagem de um elevador (No 01) do atual TPSI, eletromecânico automático, em corrente alternada, com casa de máquinas, com capacidade para 24 pessoas, velocidade de 1 m/s, 5 paradas e demais características conforme especificação técnica EG.06/430.92/03659;</t>
  </si>
  <si>
    <t>11.2.1.2</t>
  </si>
  <si>
    <t>Retirada e desmontagem de um elevador (No 02) do atual TPSI, eletromecânico automático, em corrente alternada, com casa de máquinas, com capacidade para 13 pessoas, velocidade de 1 m/s, 3 paradas e demais características conforme especificação técnica EG.06/430.92/03659;</t>
  </si>
  <si>
    <t>11.2.1.3</t>
  </si>
  <si>
    <t>Retirada e desmontagem de um monta carga (No 03) do atual TPSI, eletromecânico automático, em corrente alternada, com casa de máquinas, 2 paradas e demais características conforme especificação técnica EG.06/430.92/03659;</t>
  </si>
  <si>
    <t>11.2.1.4</t>
  </si>
  <si>
    <t>Retirada e desmontagem de um monta carga (No 04) do atual TPSI, eletromecânico automático, em corrente alternada, com casa de máquinas, 2 paradas e demais características conforme especificação técnica EG.06/430.92/03659;</t>
  </si>
  <si>
    <t>11.2.1.5</t>
  </si>
  <si>
    <t>Retirada e desmontagem de um elevador (No 05) do atual TPSI, eletromecânico automático, em corrente alternada, com casa de máquinas, com capacidade para 13 pessoas, velocidade de 1 m/s, 3 paradas e demais características conforme especificação técnica EG.06/430.92/03659;</t>
  </si>
  <si>
    <t>11.2.1.6</t>
  </si>
  <si>
    <t>Retirada e desmontagem de um elevador (No 06) do atual TPSI, eletromecânico automático, em corrente alternada, com casa de máquinas, velocidade de 1 m/s, capacidade para 7 passageiros, 2 paradas e demais características conforme especificação técnica EG.06/430.92/03659;</t>
  </si>
  <si>
    <t>11.2.2</t>
  </si>
  <si>
    <t>FORNECIMENTO DO ELEVADOR</t>
  </si>
  <si>
    <t>11.2.2.1</t>
  </si>
  <si>
    <t>Fornecimento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</si>
  <si>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11.2.2.2</t>
  </si>
  <si>
    <t>Fornecimento de 04 elevadores sociais (No 9/10/23/24) , eletromecânicos automáticos,em corrente alternada, sem casa de maquinas, com capacidade para 13 pessoas, velocidade de 1 m/s, 4 paradas , e demais caracteristicas conforme especificações técnicas EG.06/430.92/03659;</t>
  </si>
  <si>
    <t>11.2.2.3</t>
  </si>
  <si>
    <t>Fornecimento de 01 elevador serviço/carga (No 1) , eletromecânico automático, em corrente alternada, sem casa de maquinas, com capacidade para 13 pessoas, velocidade de 1 m/s, 5 paradas , e demais caracteristicas conforme especificações técnicas EG.06/430.92/03659;</t>
  </si>
  <si>
    <t>11.2.2.4</t>
  </si>
  <si>
    <t>Fornecimento de 01 elevador serviço/carga (No 2) , eletromecânico automático,em corrente alternada, sem casa de maquinas, com capacidade para 13 pessoas, velocidade de 1 m/s, 7 paradas , e demais caracteristicas conforme especificações técnicas EG.06/430.92/03659;</t>
  </si>
  <si>
    <t>11.2.2.5</t>
  </si>
  <si>
    <t>Fornecimento de 01 elevador serviço (No 3) , eletromecânico automático,em corrente alternada, sem casa de maquinas, com capacidade para 13 pessoas, velocidade de 1 m/s, 5 paradas , e demais caracteristicas conforme especificações técnicas EG.06/430.92/03659;</t>
  </si>
  <si>
    <t>11.2.2.6</t>
  </si>
  <si>
    <t>Fornecimento de 01 elevador serviço/carga (No 8) , eletromecânico automático,em corrente alternada, com casa de maquinas, com capacidade para 36 pessoas, velocidade de 1 m/s, 3 paradas , e demais caracteristicas conforme especificações técnicas EG.06/430.92/03659;</t>
  </si>
  <si>
    <t>11.2.2.7</t>
  </si>
  <si>
    <t>Fornecimento de 01 elevador serviço/carga (No 11) , eletromecânico automático,em corrente alternada, sem casa de maquinas, com capacidade para 13 pessoas, velocidade de 1 m/s, 2 paradas , e demais caracteristicas conforme especificações técnicas EG.06/430.92/03659;</t>
  </si>
  <si>
    <t>11.2.2.8</t>
  </si>
  <si>
    <t>Fornecimento de 01 elevador serviço/carga (No 18) , eletromecânico automático,em corrente alternada, sem casa de maquinas, com capacidade para 13 pessoas, velocidade de 1 m/s, 2 paradas , e demais caracteristicas conforme especificações técnicas EG.06/430.92/03659;</t>
  </si>
  <si>
    <t>11.2.2.9</t>
  </si>
  <si>
    <t>Fornecimento de 01 montacarga (No 19) , eletromecânico automático,em corrente alternada, sem casa de maquinas, com capacidade mínima para 200 Kg, velocidade de 0,23 m/s, 2 paradas , e demais caracteristicas conforme especificações técnicas EG.06/430.92/03659;</t>
  </si>
  <si>
    <t>11.2.2.10</t>
  </si>
  <si>
    <t>Fornecimento de 01 montacarga (No 20) , eletromecânico automático,em corrente alternada, sem casa de maquinas, com capacidade mínima para 200 Kg, velocidade de 0,23 m/s, 2 paradas , e demais caracteristicas conforme especificações técnicas EG.06/430.92/03659;</t>
  </si>
  <si>
    <t>11.2.3</t>
  </si>
  <si>
    <t>INSTALAÇÃO, TESTES E COMISSIONAMENTO DO ELEVADOR</t>
  </si>
  <si>
    <t>11.2.3.1</t>
  </si>
  <si>
    <t>Instalação, Testes e Comissionamento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</si>
  <si>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11.2.3.2</t>
  </si>
  <si>
    <t>Instalação, Testes e Comissionamento de 04 elevadores sociais (No 9/10/23/24) , eletromecânicos automáticos,em corrente alternada, sem casa de maquinas, com capacidade para 13 pessoas, velocidade de 1 m/s, 4 paradas , e demais caracteristicas conforme especificações técnicas EG.06/430.92/03659;</t>
  </si>
  <si>
    <t>11.2.3.3</t>
  </si>
  <si>
    <t>Instalação, Testes e Comissionamento de 01 elevador serviço/carga (No 1) , eletromecânico automático, em corrente alternada, sem casa de maquinas, com capacidade para 13 pessoas, velocidade de 1 m/s, 5 paradas , e demais caracteristicas conforme especificações técnicas EG.06/430.92/03659;</t>
  </si>
  <si>
    <t>11.2.3.4</t>
  </si>
  <si>
    <t>Instalação, Testes e Comissionamento de 01 elevador serviço/carga (No 2) , eletromecânico automático,em corrente alternada, sem casa de maquinas, com capacidade para 13 pessoas, velocidade de 1 m/s, 7 paradas , e demais caracteristicas conforme especificações técnicas EG.06/430.92/03659;</t>
  </si>
  <si>
    <t>11.2.3.5</t>
  </si>
  <si>
    <t>Instalação, Testes e Comissionamento de 01 elevador serviço (No 3) , eletromecânico automático,em corrente alternada, sem casa de maquinas, com capacidade para 13 pessoas, velocidade de 1 m/s, 5 paradas , e demais caracteristicas conforme especificações técnicas EG.06/430.92/03659;</t>
  </si>
  <si>
    <t>11.2.3.6</t>
  </si>
  <si>
    <t>Instalação, Testes e Comissionamento de 01 elevador serviço/carga (No 8) , eletromecânicos automáticos,em corrente alternada, com casa de maquinas, com capacidade para 36 pessoas, velocidade de 1 m/s, 3 paradas , e demais caracteristicas conforme especificações técnicas EG.06/430.92/03659;</t>
  </si>
  <si>
    <t>11.2.3.7</t>
  </si>
  <si>
    <t>Instalação, Testes e Comissionamento de 01 elevador serviço/carga (No 11) , eletromecânicos automáticos,em corrente alternada, sem casa de maquinas, com capacidade para 13 pessoas, velocidade de 1 m/s, 2 paradas , e demais caracteristicas conforme especificações técnicas EG.06/430.92/03659;</t>
  </si>
  <si>
    <t>11.2.3.8</t>
  </si>
  <si>
    <t>Instalação, Testes e Comissionamento de 01 elevador serviço/carga (No 18) , eletromecânicos automáticos,em corrente alternada, sem casa de maquinas, com capacidade para 13 pessoas, velocidade de 1 m/s, 2 paradas , e demais caracteristicas conforme especificações técnicas EG.06/430.92/03659;</t>
  </si>
  <si>
    <t>11.2.3.9</t>
  </si>
  <si>
    <t>Instalação, Testes e Comissionamento de 01 montacarga (No 19) , eletromecânico automático,em corrente alternada, sem casa de maquinas, com capacidade mínima para 200 Kg, velocidade de 0,23 m/s, 2 paradas , e demais caracteristicas conforme especificações técnicas EG.06/430.92/03659;</t>
  </si>
  <si>
    <t>11.2.3.10</t>
  </si>
  <si>
    <t>Instalação, Testes e Comissionamento de 01 montacarga (No 20) , eletromecânico automático,em corrente alternada, sem casa de maquinas, com capacidade mínima para 200 Kg, velocidade de 0,23 m/s, 2 paradas , e demais caracteristicas conforme especificações técnicas EG.06/430.92/03659;</t>
  </si>
  <si>
    <t>11.2.3.11</t>
  </si>
  <si>
    <t>Elaboração e entrega do manual de operação, manutenção, comissionamento e administração de 12 elevadores sociais (No 4/5; 6/7; 12/13; 14/15; 16/17; 21/22) , eletromecânicos automáticos, em corrente alternada, sem casa de maquinas, com capacidade para 13 pessoas, velocidade de 1 m/s, 2 paradas , e demais caracteristicas conforme especificações técnicas EG.06/430.92/03659;</t>
  </si>
  <si>
    <t>11.2.3.12</t>
  </si>
  <si>
    <t>Elaboração e entrega do manual de operação, manutenção, comissionamento e administração de 04 elevadores sociais (No 9/10/23/24) , eletromecânicos automáticos,em corrente alternada, sem casa de maquinas, com capacidade para 13 pessoas, velocidade de 1 m/s, 4 paradas , e demais caracteristicas conforme especificações técnicas EG.06/430.92/03659;</t>
  </si>
  <si>
    <t>11.2.3.13</t>
  </si>
  <si>
    <t>Elaboração e entrega do manual de operação, manutenção, comissionamento e administração de 01 elevador serviço/carga (No 1) , eletromecânico automático, em corrente alternada, sem casa de maquinas, com capacidade para 13 pessoas, velocidade de 1 m/s, 5 paradas , e demais caracteristicas conforme especificações técnicas EG.06/430.92/03659;</t>
  </si>
  <si>
    <t>11.2.3.14</t>
  </si>
  <si>
    <t>Elaboração e entrega do manual de operação, manutenção, comissionamento e administração de 01 elevador serviço/carga (No 2) , eletromecânico automático, em corrente alternada, sem casa de maquinas, com capacidade para 13 pessoas, velocidade de 1 m/s, 7 paradas , e demais caracteristicas conforme especificações técnicas EG.06/430.92/03659;</t>
  </si>
  <si>
    <t>11.2.3.15</t>
  </si>
  <si>
    <t>Elaboração e entrega do manual de operação, manutenção, comissionamento e administração de 01 elevador serviço (No 3) , eletromecânico automático,em corrente alternada, sem casa de maquinas, com capacidade para 13 pessoas, velocidade de 1 m/s, 5 paradas , e demais caracteristicas conforme especificações técnicas EG.06/430.92/03659;</t>
  </si>
  <si>
    <t>11.2.3.16</t>
  </si>
  <si>
    <t>Elaboração e entrega do manual de operação, manutenção, comissionamento e administração de 01 elevador serviço/carga (No 8) , eletromecânico automático,em corrente alternada, com casa de maquinas, com capacidade para 36 pessoas, velocidade de 1 m/s, 3 paradas , e demais caracteristicas conforme especificações técnicas EG.06/430.92/03659;</t>
  </si>
  <si>
    <t>11.2.3.17</t>
  </si>
  <si>
    <t>Elaboração e entrega do manual de operação, manutenção, comissionamento e administração de 01 elevador serviço/carga (No 11) , eletromecânico automático, em corrente alternada, sem casa de maquinas, com capacidade para 13 pessoas, velocidade de 1 m/s, 2 paradas , e demais caracteristicas conforme especificações técnicas EG.06/430.92/03659;</t>
  </si>
  <si>
    <t>11.2.3.18</t>
  </si>
  <si>
    <t>Elaboração e entrega do manual de operação, manutenção, comissionamento e administração de 01 elevador serviço/carga (No 18) , eletromecânico automático, em corrente alternada, sem casa de maquinas, com capacidade para 13 pessoas, velocidade de 1 m/s, 2 paradas , e demais caracteristicas conforme especificações técnicas EG.06/430.92/03659;</t>
  </si>
  <si>
    <t>11.2.3.19</t>
  </si>
  <si>
    <t>Elaboração e entrega do manual de operação, manutenção, comissionamento e administração de 01 montacarga (No 19) , eletromecânico automático,em corrente alternada, sem casa de maquinas, com capacidade mínima para 200 Kg, velocidade de 0,23 m/s, 2 paradas , e demais caracteristicas conforme especificações técnicas EG.06/430.92/03659;</t>
  </si>
  <si>
    <t>11.2.3.20</t>
  </si>
  <si>
    <t>Elaboração e entrega do manual de operação, manutenção, comissionamento e administração de 01 montacarga (No 20) , eletromecânico automático,em corrente alternada, sem casa de maquinas, com capacidade mínima para 200 Kg, velocidade de 0,23 m/s, 2 paradas , e demais caracteristicas conforme especificações técnicas EG.06/430.92/03659;</t>
  </si>
  <si>
    <t>11.2.4</t>
  </si>
  <si>
    <t>MANUTENÇÃO E OPERAÇÃO</t>
  </si>
  <si>
    <t>11.2.4.1</t>
  </si>
  <si>
    <t>Manutenção inicial do sistema de transporte vertical - elevadores</t>
  </si>
  <si>
    <t>11.2.5</t>
  </si>
  <si>
    <t>11.2.5.1</t>
  </si>
  <si>
    <t>Treinamento de operação e manutenção do sistema de transporte vertical - elevadores</t>
  </si>
  <si>
    <t>H</t>
  </si>
  <si>
    <t>AR CONDICIONADO E VENTILAÇÃO MECÂNICA</t>
  </si>
  <si>
    <t>ALVENARIA DE BLOCOS DE CONCRETO</t>
  </si>
  <si>
    <t>Execução de alvenaria de blocos de concreto vedação 09x19x39cm, espessura 9cm, assentados com argamassa traço 1:0,5:8 (cimento, cal e areia), juntas de 10mm</t>
  </si>
  <si>
    <t>Execução de alvenaria de blocos de concreto vedação 19x19x39cm, espessura 19cm, assentados com argamassa traço 1:0,5:8 (cimento, cal e areia), juntas de 10mm</t>
  </si>
  <si>
    <t>OK CONFERIDO CARLA - FALTA QUANTIDADE DE GESSO ACARTONADO</t>
  </si>
  <si>
    <t>9.5.7</t>
  </si>
  <si>
    <t>PROJETO EXECUTIVO</t>
  </si>
  <si>
    <t>Elaboração e fornecimento de documentação técnica do Projeto Executivo do SIDO, conforme itens 3.7 das ETEs</t>
  </si>
  <si>
    <t>11.3.1</t>
  </si>
  <si>
    <t>11.3.1.1</t>
  </si>
  <si>
    <t>Retirada e desmontagem de uma escada rolante (No01)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</si>
  <si>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UN</t>
  </si>
  <si>
    <t>11.3.1.2</t>
  </si>
  <si>
    <t>Retirada e desmontagem de uma escada rolante (No02)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</si>
  <si>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11.3.1.3</t>
  </si>
  <si>
    <t>Retirada e desmontagem de uma escada rolante (No03)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</si>
  <si>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11.3.1.4</t>
  </si>
  <si>
    <t>Retirada e desmontagem de uma escada rolante (No04) do atual TPSI, fabricante Thyssenkrupp, velino FT-283, comercial, desn;ivel 3,9 m, angulo de inclinação 35o, largura des degraus 1000 mm, capacidade  de 9000 pessoas/hora, alimentação trifásica 380 V, iluminação 200V e microprocessador CLP;</t>
  </si>
  <si>
    <t>11.3.2</t>
  </si>
  <si>
    <t>FORNECIMENTO DAS ESCADAS ROLANTES</t>
  </si>
  <si>
    <t>11.3.2.1</t>
  </si>
  <si>
    <t>Fornecimento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</si>
  <si>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11.3.2.2</t>
  </si>
  <si>
    <t>Fornecimento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</si>
  <si>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11.3.2.3</t>
  </si>
  <si>
    <t>Fornecimento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</si>
  <si>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11.3.2.4</t>
  </si>
  <si>
    <t>Fornecimento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</si>
  <si>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11.3.3</t>
  </si>
  <si>
    <t>INSTALAÇÃO E TESTES DAS ESCADAS ROLANTES</t>
  </si>
  <si>
    <t>11.3.3.1</t>
  </si>
  <si>
    <t>Instalação e Testes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</si>
  <si>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11.3.3.2</t>
  </si>
  <si>
    <t>Instalação e Testes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</si>
  <si>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11.3.3.3</t>
  </si>
  <si>
    <t>Instalação e Testes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</si>
  <si>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11.3.3.4</t>
  </si>
  <si>
    <t>Instalação, Testes e Comissionamento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</si>
  <si>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11.3.4</t>
  </si>
  <si>
    <t>11.3.4.1</t>
  </si>
  <si>
    <t>Manutenção inicial do sistema de escadas rolantes</t>
  </si>
  <si>
    <t>MES</t>
  </si>
  <si>
    <t>11.3.5</t>
  </si>
  <si>
    <t>11.3.5.1</t>
  </si>
  <si>
    <t>Treinamento de operação e manutenção do sistema de escadas rolantes</t>
  </si>
  <si>
    <t>13.1.2.6</t>
  </si>
  <si>
    <t>Impermeabilização com manta asfaltica dupla (3mm e 4mm), incluso pintura de ligação e aplicação de asfalto oxidado</t>
  </si>
  <si>
    <t>Proteção mecânica em concreto fck=25 mpa, e = 7cm, fornecimento, lançamento e adensamento</t>
  </si>
  <si>
    <t>Execução de calçada em concreto, espessura=0,07m</t>
  </si>
  <si>
    <t>13.1.4.5</t>
  </si>
  <si>
    <t>13.2.2.20</t>
  </si>
  <si>
    <t>13.2.2.21</t>
  </si>
  <si>
    <t>13.2.2.22</t>
  </si>
  <si>
    <t>9.12</t>
  </si>
  <si>
    <t>9.12.1</t>
  </si>
  <si>
    <t>9.12.1.1</t>
  </si>
  <si>
    <t>9.12.1.2</t>
  </si>
  <si>
    <t>9.12.1.3</t>
  </si>
  <si>
    <t>9.12.1.4</t>
  </si>
  <si>
    <t>Fornecimento, instalação, testes e comissionamento de SERVIDOR, com licenças de 'softwares', conforme ETEs; ref. Power Edge R900, fabricante Dell ou equivalente técnico</t>
  </si>
  <si>
    <t>9.12.1.5</t>
  </si>
  <si>
    <t>9.12.1.6</t>
  </si>
  <si>
    <t>9.12.1.7</t>
  </si>
  <si>
    <t>9.12.1.8</t>
  </si>
  <si>
    <t>9.12.2</t>
  </si>
  <si>
    <t>9.12.2.1</t>
  </si>
  <si>
    <t>Fornecimento, testes e comissionamento de serviços de CONFIGURAÇÃO DOS SERVIDORES do SIV, conforme ETEs</t>
  </si>
  <si>
    <t>9.12.2.2</t>
  </si>
  <si>
    <t>Fornecimento, testes e comissionamento de serviços de CONFIGURAÇÃO DOS TERMINAIS TS e TC do SIV, conforme ETEs</t>
  </si>
  <si>
    <t>9.12.2.3</t>
  </si>
  <si>
    <t>9.12.2.4</t>
  </si>
  <si>
    <t>9.12.2.5</t>
  </si>
  <si>
    <t>9.12.2.6</t>
  </si>
  <si>
    <t>9.12.3</t>
  </si>
  <si>
    <t>9.12.3.1</t>
  </si>
  <si>
    <t>9.12.3.2</t>
  </si>
  <si>
    <t>9.12.3.3</t>
  </si>
  <si>
    <t>9.12.3.4</t>
  </si>
  <si>
    <t>9.12.3.5</t>
  </si>
  <si>
    <t>dias</t>
  </si>
  <si>
    <t>horas</t>
  </si>
  <si>
    <t>Fornecimento de mão-de-obra qualificada para treinamento de operação, manutenação e administração do SISO/BDO,conforme definido nas ETEs.</t>
  </si>
  <si>
    <t>Fornecimento de Manual de Operação, Administração e Manutenção do SISO/BDO, conforme definido nas ETEs</t>
  </si>
  <si>
    <t>9.11.3.5</t>
  </si>
  <si>
    <t>9.11.3.6</t>
  </si>
  <si>
    <t>9.11.3.7</t>
  </si>
  <si>
    <t>9.11.3.8</t>
  </si>
  <si>
    <t xml:space="preserve">SIV - SISTEMA INFORMATIVO DE VOOS </t>
  </si>
  <si>
    <t>CJ</t>
  </si>
  <si>
    <t>9.4.2.2</t>
  </si>
  <si>
    <t>13.2.2.23</t>
  </si>
  <si>
    <t>13.2.2.24</t>
  </si>
  <si>
    <t>13.2.2.25</t>
  </si>
  <si>
    <t>13.2.2.26</t>
  </si>
  <si>
    <t>13.2.2.27</t>
  </si>
  <si>
    <t>13.2.2.28</t>
  </si>
  <si>
    <t>13.2.2.29</t>
  </si>
  <si>
    <t>Tubo de drenagen em PVC de ø25 mm para águas pluviais, com conexões e acessórios</t>
  </si>
  <si>
    <t>Tubo de drenagen em PVC de ø32 mm para águas pluviais, com conexões e acessórios</t>
  </si>
  <si>
    <t xml:space="preserve">RALOS </t>
  </si>
  <si>
    <t>7.3.4.2</t>
  </si>
  <si>
    <t>7.3.5</t>
  </si>
  <si>
    <t>POÇOS DE VISITA</t>
  </si>
  <si>
    <t>7.3.5.1</t>
  </si>
  <si>
    <t>SERVIDORES</t>
  </si>
  <si>
    <t>9.3.1.1</t>
  </si>
  <si>
    <t>Fornecimento, Instalação, Testes e Comissionamento de Servidor Principal do SISOM, conforme item 3.1.1.1 das ETEs, modelo Power Edge R900, Fabricante DELL ou equivalente técnico</t>
  </si>
  <si>
    <t>9.3.1.2</t>
  </si>
  <si>
    <t>Fornecimento, Instalação, Testes e Comissionamento de Servidor Secundário do SISOM, conforme item 3.1.1.2 das ETEs, modelo Power Edge R900, Fabricante DELL ou equivalente técnico</t>
  </si>
  <si>
    <t>CONSOLE DE OPERAÇÃO DO SISOM</t>
  </si>
  <si>
    <t>9.3.2.1</t>
  </si>
  <si>
    <t>9.3.2.2</t>
  </si>
  <si>
    <t>MATRIZ DE COMUTAÇÃO DE ÁUDIO, DIGITAL COM INTERFACE SERIAL</t>
  </si>
  <si>
    <t>9.3.3.1</t>
  </si>
  <si>
    <t>PÇ</t>
  </si>
  <si>
    <t>9.3.3.2</t>
  </si>
  <si>
    <t>9.3.3.3</t>
  </si>
  <si>
    <t>9.3.3.4</t>
  </si>
  <si>
    <t>9.3.3.5</t>
  </si>
  <si>
    <t>9.3.3.6</t>
  </si>
  <si>
    <t>9.3.3.7</t>
  </si>
  <si>
    <t>9.3.3.8</t>
  </si>
  <si>
    <t>9.3.3.9</t>
  </si>
  <si>
    <t>EQUALIZADORES</t>
  </si>
  <si>
    <t>9.3.4.1</t>
  </si>
  <si>
    <t>9.3.4.2</t>
  </si>
  <si>
    <t>9.3.5</t>
  </si>
  <si>
    <t>SONOFLETORES</t>
  </si>
  <si>
    <t>9.3.5.1</t>
  </si>
  <si>
    <t>9.3.5.2</t>
  </si>
  <si>
    <t>9.3.5.3</t>
  </si>
  <si>
    <t>9.3.6</t>
  </si>
  <si>
    <t>ATENUADOR</t>
  </si>
  <si>
    <t>9.3.6.1</t>
  </si>
  <si>
    <t>9.3.6.2</t>
  </si>
  <si>
    <t>9.3.6.3</t>
  </si>
  <si>
    <t>9.3.6.4</t>
  </si>
  <si>
    <t>9.3.7</t>
  </si>
  <si>
    <t>9.3.7.1</t>
  </si>
  <si>
    <t>M</t>
  </si>
  <si>
    <t>9.3.7.2</t>
  </si>
  <si>
    <t>9.3.7.3</t>
  </si>
  <si>
    <t>9.3.7.4</t>
  </si>
  <si>
    <t>9.3.7.5</t>
  </si>
  <si>
    <t>9.3.7.6</t>
  </si>
  <si>
    <t>9.3.7.7</t>
  </si>
  <si>
    <t>9.3.8</t>
  </si>
  <si>
    <t>9.3.8.1</t>
  </si>
  <si>
    <t>9.3.8.2</t>
  </si>
  <si>
    <t>9.3.8.3</t>
  </si>
  <si>
    <t>9.3.8.4</t>
  </si>
  <si>
    <t>9.3.8.5</t>
  </si>
  <si>
    <t>9.3.8.6</t>
  </si>
  <si>
    <t>9.3.8.7</t>
  </si>
  <si>
    <t>9.3.8.8</t>
  </si>
  <si>
    <t>9.3.8.9</t>
  </si>
  <si>
    <t>9.3.8.10</t>
  </si>
  <si>
    <t>9.3.8.11</t>
  </si>
  <si>
    <t>9.3.8.12</t>
  </si>
  <si>
    <t>9.3.8.13</t>
  </si>
  <si>
    <t>9.3.9</t>
  </si>
  <si>
    <t>9.3.9.1</t>
  </si>
  <si>
    <t>9.3.9.2</t>
  </si>
  <si>
    <t>9.3.9.3</t>
  </si>
  <si>
    <t>9.3.10</t>
  </si>
  <si>
    <t>9.3.10.1</t>
  </si>
  <si>
    <t>9.3.10.2</t>
  </si>
  <si>
    <t>9.3.10.3</t>
  </si>
  <si>
    <t>9.3.10.4</t>
  </si>
  <si>
    <t>9.3.11</t>
  </si>
  <si>
    <t>9.3.11.1</t>
  </si>
  <si>
    <t>DIA</t>
  </si>
  <si>
    <t>9.3.12</t>
  </si>
  <si>
    <t>9.3.12.1</t>
  </si>
  <si>
    <t>Elaboração e fornecimento de Projeto Executivo do SISOM, conforme item 3.7.1 das ETEs</t>
  </si>
  <si>
    <t>9.3.13</t>
  </si>
  <si>
    <t>‘SOFTWARE’ E SERVIÇO DE CONFIGURAÇÃO</t>
  </si>
  <si>
    <t>9.3.13.1</t>
  </si>
  <si>
    <t>Fornecimento, Instalação, Testes e Comissionamento de ‘Software’ de Gerenciamento do SISOM, para os servidores do SISOM, conforme item 3.8.1 das ETEs, modelo APEL, fabricante APEL</t>
  </si>
  <si>
    <t>9.3.13.2</t>
  </si>
  <si>
    <t>Fornecimento, Instalação, Testes e Comissionamento de ‘Software’ de Cliente do SISOM, para a ET do SISOM, conforme item 3.8.2 das ETEs, modelo APEL, fabricante APEL</t>
  </si>
  <si>
    <t>9.3.13.3</t>
  </si>
  <si>
    <t>9.3.13.4</t>
  </si>
  <si>
    <t>9.3.13.5</t>
  </si>
  <si>
    <t>Fornecimento, Instalação, Testes e Comissionamento de Serviços de Configuração e Elaboração de Telas de Operação do SISOM - Servidores e ET, conforme item 3.8.5 das ETEs</t>
  </si>
  <si>
    <t>9.7.2.1</t>
  </si>
  <si>
    <t>9.7.2.2</t>
  </si>
  <si>
    <t>9.7.4.2</t>
  </si>
  <si>
    <t>9.7.4.3</t>
  </si>
  <si>
    <t>9.7.4.4</t>
  </si>
  <si>
    <t>OK CONFERIDO ELIANE</t>
  </si>
  <si>
    <t>5.13.4</t>
  </si>
  <si>
    <t>5.13.4.1</t>
  </si>
  <si>
    <t>OK CONFERIDO CARLA</t>
  </si>
  <si>
    <t>OK CONFERIDO BRUNO 22/02</t>
  </si>
  <si>
    <t>Tubo aço carb.11/2"s/cust sch40 biselado-ASTM grau A53</t>
  </si>
  <si>
    <t>Execução de Instalação e Montagem de tubulação em aço carbono sem costura SCH-40 com tubos de diâmetros 1.1/2”, 1”, 3/4” para os 17 pontos de consumo conforme projeto da INFRAERO; Montagem de tubulação e conexões sw para solda para os 17 pontos. Terá válvula aço carbono 300 lbs em todos os pontos; Serviço do sistema de preparação dos tubos com sistema de envelopamento conforme solicitação de memorial e acompanhamento da Construtora. Serviço de ligação apropriada de todos os reguladores de pressão, para atender a especificação necessária; Serviço de fornecimento e retirada de tubulações executadas em galvanizado com costura. Serviço de estanqueidade no trecho executado conforre prevê a NBR 15526 e 13523.</t>
  </si>
  <si>
    <t>Fornecimento, instalação, testes, configuração e comissionamento de hardware para Servidor Principal do SISO, conforme definido nas ETEs, ref. Dell Power Edge R900 ou equivalente técnico</t>
  </si>
  <si>
    <t>Fornecimento, instalação, testes, configuração e comissionamento de hardware para Servidor Secundário do SISO, conforme definido nas ETEs, ref. Dell Power Edge R900 ou equivalente técnico</t>
  </si>
  <si>
    <t>Fornecimento, instalação, testes, configuração e comissionamento de hardware para Servidor de Distribuição do SISO, conforme definido nas ETEs, ref. Dell Power Edge R900 ou equivalente técnico</t>
  </si>
  <si>
    <t>Fornecimento, instalação, testes, configuração e comissionamento de hardware para Estação de Trabalho do SISO, conforme definido nas ETEs, ref. Dell ou equivalente técnico</t>
  </si>
  <si>
    <t>Fornecimento, testes, comissionamento e prestação de mão-de-obra qualificada para instalação e configuração dos servidores e estação de trabalho, conforme definido nas ETEs.</t>
  </si>
  <si>
    <t>Fornecimento, testes, comissionamento e prestação de mão-de-obra qualificada para instalação e configuração do banco de dados do SISO/BDO, conforme definido nas ETEs.</t>
  </si>
  <si>
    <t>Fornecimento, testes, comissionamento e prestação de mão-de-obra qualificada para instalação e configuração do aplicativo do SISO/BDO nos servidores principal e secundário, conforme definido nas ETEs.</t>
  </si>
  <si>
    <t>Fornecimento, testes, comissionamento e prestação de mão-de-obra qualificada para instalação e configuração do aplicativo do SISO/BDO nos servidor de distribuição, conforme definido nas ETEs.</t>
  </si>
  <si>
    <t>Fornecimento, testes, comissionamento e prestação de mão-de-obra qualificada para instalação e configuração do aplicativo do SISO/BDO na estação de trabalho, conforme definido nas ETEs.</t>
  </si>
  <si>
    <t>Fornecimento, testes, comissionamento e prestação de mão-de-obra qualificada para configuração do banco de dados do SISO/BDO para integração como o SITIA, conforme definido nas ETEs.</t>
  </si>
  <si>
    <t>Fornecimento, testes, comissionamento e prestação de mão-de-obra qualificada para configuração da rede de telemática para implementação da comunicação do SISO com os outros sistemas através de uma V-Lan, conforme definido nas ETEs.</t>
  </si>
  <si>
    <t>9.2.7</t>
  </si>
  <si>
    <t>9.2.7.1</t>
  </si>
  <si>
    <t>11.4</t>
  </si>
  <si>
    <t>PONTES DE EMBARQUE DE PASSAGEIROS</t>
  </si>
  <si>
    <t>11.4.2</t>
  </si>
  <si>
    <t>11.4.2.1</t>
  </si>
  <si>
    <t>11.4.2.2</t>
  </si>
  <si>
    <t>Treinamento de operação e manutenção</t>
  </si>
  <si>
    <t>5.13.5.2</t>
  </si>
  <si>
    <t>5.13.5.3</t>
  </si>
  <si>
    <t>15.1.2</t>
  </si>
  <si>
    <t>15.1.3</t>
  </si>
  <si>
    <t>Fornecimento, configuração, parametrização, testes e comissionamento de software aplicativo para gerenciamento das informações no SIGUE, com drivers de comunicação com capacidade de comunicação com outras plataformas/equipamentos/softwares através de protocolos OPC, BACnet, Modbus, Lonworks, conforme definido nas ETEs.</t>
  </si>
  <si>
    <t>Fornecimento, configuração, testes e comissionamento do software de Gerenciamento do SIGUE e implementação de um conjunto de telas gráficas para gerenciamento e supervisão do sistema, conforme definido nas ETEs.</t>
  </si>
  <si>
    <t>Fornecimento, configuração, testes e comissionamento do software de Gerenciamento do SIGUE e dos ‘drivers’ de comunicação, com os protocolos definidos no Memorial Descritivo, para integração do SIGUE com os equipamentos de outros fabricantes (OPC, BACnet, Modbus, Lonworks), conforme definido nas ETEs.</t>
  </si>
  <si>
    <t>Fornecimento, testes e comissionamento de serviços de mão-de-obra qualificada para configuração da comunicação entre o SIGUE e equipamentos de terceiros (ar condicionado, grupo gerador, no-break e outros)que deverá ser implementada conforme especificação de cada equipamento/fabricante, conforme definido nas ETEs.</t>
  </si>
  <si>
    <t>Fornecimento, testes e comissionamento de serviços de mão-de-obra qualificada para configuração da rede de telemática para implementação da comunicação do SIGUE com o SITIA através de uma V-Lan, conforme definido nas ETEs.</t>
  </si>
  <si>
    <t>CABLAGEM</t>
  </si>
  <si>
    <t>9.6.1.6</t>
  </si>
  <si>
    <t>9.6.4.3</t>
  </si>
  <si>
    <t>9.6.5</t>
  </si>
  <si>
    <t>9.6.5.1</t>
  </si>
  <si>
    <t>9.6.5.2</t>
  </si>
  <si>
    <t>9.6.6</t>
  </si>
  <si>
    <t>9.6.6.1</t>
  </si>
  <si>
    <t>9.6.6.2</t>
  </si>
  <si>
    <t>OK CONFERIDO KARLA 24/02</t>
  </si>
  <si>
    <t>Kg</t>
  </si>
  <si>
    <t>Und</t>
  </si>
  <si>
    <t>Laje tipo alveolar  ( Largura=124,5 cm / h = 30 cm / Vão=10,70 m / Sobrecarga=500 Kg/m²)</t>
  </si>
  <si>
    <t>Laje tipo alveolar  ( Largura=124,5 cm / h = 30 cm / Vão=13,80 m / Sobrecarga=400 Kg/m²)</t>
  </si>
  <si>
    <t>4.2.38</t>
  </si>
  <si>
    <t>JUNTA JENNE  JJ 2540 VV</t>
  </si>
  <si>
    <t>4.2.38.1</t>
  </si>
  <si>
    <t>Junta de dilatação tipo Jeene, incluso corte e remoção do pavimento</t>
  </si>
  <si>
    <t>OK CONFERIDO KARLA - FALTA ARRUMAR CPUS INSERIR ITEM 33 E CONFIRMAR A QUANT. PAINEL WALL - M²</t>
  </si>
  <si>
    <t>5.2.3.62</t>
  </si>
  <si>
    <t>5.2.3.63</t>
  </si>
  <si>
    <t>5.2.3.64</t>
  </si>
  <si>
    <t>5.2.3.65</t>
  </si>
  <si>
    <t>5.2.3.66</t>
  </si>
  <si>
    <t>5.2.3.67</t>
  </si>
  <si>
    <t>un.</t>
  </si>
  <si>
    <t>OK CONFERIDO BRUNO - 24/02</t>
  </si>
  <si>
    <t>OK CARLA 24/02</t>
  </si>
  <si>
    <t>OK ELIANE 24/02</t>
  </si>
  <si>
    <t>OK CARLA</t>
  </si>
  <si>
    <t>Fornecimento e aplicação de piso tátil "alerta" de borracha em placas de 25 x  25 cm, na cor amarela, prever argamassa de assentamento, e=7mm</t>
  </si>
  <si>
    <t>6.7.1.2</t>
  </si>
  <si>
    <t>Fornecimento e aplicação de piso tátil "direcional" de borracha em placas de 25 x  25 cm, na cor vermelha, prever argamassa de assentamento, e=7mm</t>
  </si>
  <si>
    <t>7.5.1</t>
  </si>
  <si>
    <t xml:space="preserve">EXTINTORES </t>
  </si>
  <si>
    <t>7.5.1.1</t>
  </si>
  <si>
    <t>Extintores de incêndio tipo pó químico com carga classes 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NBR-9444(40B:C).</t>
  </si>
  <si>
    <t>7.5.1.2</t>
  </si>
  <si>
    <t>Extintores de incêndio tipo pó químico com carga classes ABC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NBR-9443 e 9444(2A-20B:C).</t>
  </si>
  <si>
    <t>7.5.1.3</t>
  </si>
  <si>
    <t>Extintor de Pó BC - 40-B:C de sobre-rodas capacidade 50Kg.</t>
  </si>
  <si>
    <t>7.5.1.4</t>
  </si>
  <si>
    <t>Placa de sinalização em poliestireno - Extintor. Auto-adesivas.</t>
  </si>
  <si>
    <t>7.5.1.5</t>
  </si>
  <si>
    <t>Película de Sinalização de Rota de Fuga Fotoluminescente</t>
  </si>
  <si>
    <t>7.5.1.6</t>
  </si>
  <si>
    <t>Placa em PVC para fixação de película de Sinalização de Rota de Fuga Fotoluminescente (medidas 10 x 30 cm, e=2mm)</t>
  </si>
  <si>
    <t>7.5.1.7</t>
  </si>
  <si>
    <t>Placa de Sinalização de Saída de Emergência</t>
  </si>
  <si>
    <t>7.5.2</t>
  </si>
  <si>
    <t xml:space="preserve">REDE HIDRANTES </t>
  </si>
  <si>
    <t>7.5.2.1</t>
  </si>
  <si>
    <t>Tubo de Hidrante Aço Carbono, ø2.1/2" - (65mm), com conexões e acessórios</t>
  </si>
  <si>
    <t>7.5.2.2</t>
  </si>
  <si>
    <t>Tubo de Hidrante Aço Carbono, ø3" - (80mm), com conexões e acessórios</t>
  </si>
  <si>
    <t>7.5.2.3</t>
  </si>
  <si>
    <t>Tubo de Hidrante Aço Carbono, ø4" - (100mm), com conexões e acessórios</t>
  </si>
  <si>
    <t>7.5.2.4</t>
  </si>
  <si>
    <t>Tubo de Hidrante Aço Carbono, ø6" - (150mm), com conexões e acessórios</t>
  </si>
  <si>
    <t>7.5.2.5</t>
  </si>
  <si>
    <t>Abrigo para hidrante 90x60x17cm, com 2 Registros angulares de aço galvanizado 40mm; Engate rápido aço galvanizado 40mm;  Esguicho cônico  16mm  e Chave  da mangueira 40mm.</t>
  </si>
  <si>
    <t>7.5.2.6</t>
  </si>
  <si>
    <t>Mangueira semi-rigida Diametro 40mm e lance de 15m.</t>
  </si>
  <si>
    <t>7.5.2.7</t>
  </si>
  <si>
    <t>Conjunto completo de Hidrante de recalque - Registro globo angular 45º DN (2.1/2"), tampa de ferro fundido  p/ passeio pintada na cor vermelha e Adaptador DN 2.1/2" R5F, engate rápido , DN 2.1/2"</t>
  </si>
  <si>
    <t>7.5.3</t>
  </si>
  <si>
    <t>REDE DE SPRINKLERS</t>
  </si>
  <si>
    <t>7.5.3.1</t>
  </si>
  <si>
    <t>Tubo de Hidrante Aço Carbono, ø1" - (25mm), com conexões e acessórios</t>
  </si>
  <si>
    <t>7.5.3.2</t>
  </si>
  <si>
    <t>Tubo de Hidrante Aço Carbono, ø1.1/4" - (32mm), com conexões e acessórios</t>
  </si>
  <si>
    <t>7.5.3.3</t>
  </si>
  <si>
    <t>Tubo de Hidrante Aço Carbono, ø1.1/2" - (40mm), com conexões e acessórios</t>
  </si>
  <si>
    <t>7.5.3.4</t>
  </si>
  <si>
    <t>Tubo de Hidrante Aço Carbono, ø2" - (50mm), com conexões e acessórios</t>
  </si>
  <si>
    <t>7.5.3.5</t>
  </si>
  <si>
    <t>7.5.3.6</t>
  </si>
  <si>
    <t>7.5.3.7</t>
  </si>
  <si>
    <t>7.5.3.8</t>
  </si>
  <si>
    <t>7.5.3.9</t>
  </si>
  <si>
    <t>Tubo de Hidrante Aço Carbono, ø8" - (200mm), com conexões e acessórios</t>
  </si>
  <si>
    <t>7.5.3.10</t>
  </si>
  <si>
    <t>Tubo de Hidrante Aço Carbono, ø10" - (250mm), com conexões e acessórios</t>
  </si>
  <si>
    <t>7.5.3.11</t>
  </si>
  <si>
    <t>Tubo de Hidrante Aço Carbono, ø12" - (300mm), com conexões e acessórios</t>
  </si>
  <si>
    <t>7.5.3.12</t>
  </si>
  <si>
    <t xml:space="preserve">Sprinkler modelo PENDENTE, rosca de ½ BSPT, fator K=80, temperatura de operação 68°C, acabamento cromado. Aprovação UL.Obs. 1: O sprinkler deve ser montado com chave específica para evitar dano em sua estrutura. </t>
  </si>
  <si>
    <t>7.5.3.13</t>
  </si>
  <si>
    <t>Canoplas fabricada em alumínio para sprinkler de ½. Fornecidas com plástico protetor, que deve ser retirado somente na instalação das mesmas.</t>
  </si>
  <si>
    <t>7.5.3.14</t>
  </si>
  <si>
    <t>Manometro</t>
  </si>
  <si>
    <t>7.5.3.15</t>
  </si>
  <si>
    <t xml:space="preserve">Chave de fluxo modelo VSR-F com retardo pneumático, de 0 a 90 segundos, caixa em alumínio a prova de tempo, para montagem em tubulações de aço carbono sch 10 até sch 40 nos diâmetros de 4"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</si>
  <si>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7.5.3.16</t>
  </si>
  <si>
    <t xml:space="preserve">Chave de fluxo modelo VSR-F com retardo pneumático, de 0 a 90 segundos, caixa em alumínio a prova de tempo, para montagem em tubulações de aço carbono sch 10 até sch 40 nos diâmetros de 8"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</si>
  <si>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7.5.3.17</t>
  </si>
  <si>
    <t xml:space="preserve">Chave de fluxo modelo VSR-F com retardo pneumático, de 0 a 90 segundos, caixa em alumínio a prova de tempo, para montagem em tubulações de aço carbono sch 10 até sch 40 nos diâmetros de 10"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</si>
  <si>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7.5.3.18</t>
  </si>
  <si>
    <t>Conjunto completo de Hidrante de recalque - Registro globo angular 45º DN 2.1/2", tampa de ferro fundido  p/ passeio pintada na cor vermelha e Adaptador DN 2.1/2" R5F, engate rápido , DN 2.1/2"</t>
  </si>
  <si>
    <t>7.5.3.19</t>
  </si>
  <si>
    <t>Moto bomba p/ rede de sprinkler  - Elétrica (dados da bombas serão fornecidos no documento de Calculo da rede Sprinklers</t>
  </si>
  <si>
    <t>7.5.3.20</t>
  </si>
  <si>
    <t>Moto bomba p/ rede de sprinkler  - Diesel (dados da bombas serão fornecidos no documento de Calculo da rede Sprinklers</t>
  </si>
  <si>
    <t>7.5.3.21</t>
  </si>
  <si>
    <t>Moto bomba p/ rede de sprinkler  - Jockey (dados da bombas serão fornecidos no documento de Calculo da rede Sprinklers</t>
  </si>
  <si>
    <t>7.5.3.22</t>
  </si>
  <si>
    <t xml:space="preserve">Válvula de Alarme 4"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</si>
  <si>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7.5.3.23</t>
  </si>
  <si>
    <t xml:space="preserve">Válvula de Alarme 8"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</si>
  <si>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7.5.3.24</t>
  </si>
  <si>
    <t xml:space="preserve">Válvula de visor, teste e dreno, conexão através de 2 roscas 1NPT, dotado de visor transparente para verificação do fluxo de água no sistema, alavanca tipo esfera para acionamento de posição de ½ para simulação de abertura de 1 sprinkler e posição para dreno, fabricado em latão .Aprovação: UL e FM </t>
  </si>
  <si>
    <t>7.5.3.25</t>
  </si>
  <si>
    <t>Acionador de Bomba de incêndio</t>
  </si>
  <si>
    <t>7.5.3.26</t>
  </si>
  <si>
    <t>Abrigo para Sprinkler de reserva (c/ 24 bicos de sprinkler e 1 chave p/ instalação de sprinkler)</t>
  </si>
  <si>
    <t>ok karla</t>
  </si>
  <si>
    <t>OK CONFERIDO BRUNO 24/02</t>
  </si>
  <si>
    <t>9.9.1.1</t>
  </si>
  <si>
    <t>9.9.1.2</t>
  </si>
  <si>
    <t>9.9.1.3</t>
  </si>
  <si>
    <t>9.9.1.4</t>
  </si>
  <si>
    <t>9.9.1.5</t>
  </si>
  <si>
    <t>9.9.1.6</t>
  </si>
  <si>
    <t>9.9.1.7</t>
  </si>
  <si>
    <t>9.9.1.8</t>
  </si>
  <si>
    <t>9.9.1.9</t>
  </si>
  <si>
    <t>9.9.1.10</t>
  </si>
  <si>
    <t>9.9.1.11</t>
  </si>
  <si>
    <t>9.9.1.12</t>
  </si>
  <si>
    <t>9.9.2.1</t>
  </si>
  <si>
    <t>9.9.2.2</t>
  </si>
  <si>
    <t>Fornecimento, configuração, testes e comissionamento de software aplicativo para implementação da integração com o SISA conforme Memorial Descritivo e com as características definidas nas Especificações Técnicas Específicas.</t>
  </si>
  <si>
    <t>9.9.3.1</t>
  </si>
  <si>
    <t>9.9.3.2</t>
  </si>
  <si>
    <t>Fornecimento, configuração, testes e comissionamento do serviços de configuração da integração do SDAI com o SISA conforme definido nas Especificações Técnicas Específicas.</t>
  </si>
  <si>
    <t>9.9.3.3</t>
  </si>
  <si>
    <t>9.9.3.4</t>
  </si>
  <si>
    <t>Fornecimento de mão-de-obra qualificada para treinamento específico de operação, manutenção e administração sobre o SDAI, conforme definido nas Especificações Técnicas Específicas.</t>
  </si>
  <si>
    <t>9.9.3.5</t>
  </si>
  <si>
    <t>9.9.3.6</t>
  </si>
  <si>
    <t>9.9.4.1</t>
  </si>
  <si>
    <t>9.9.4.2</t>
  </si>
  <si>
    <t>9.9.4.3</t>
  </si>
  <si>
    <t>9.9.5.1</t>
  </si>
  <si>
    <t>9.9.5.2</t>
  </si>
  <si>
    <t>9.9.5.3</t>
  </si>
  <si>
    <t>9.9.5.4</t>
  </si>
  <si>
    <t>9.9.5.5</t>
  </si>
  <si>
    <t xml:space="preserve">ok </t>
  </si>
  <si>
    <t>FORNECIMENTO DE FERRAMENTAS ESPECIAIS</t>
  </si>
  <si>
    <t>FORNECIMENTO DE PEÇAS DE REPOSIÇÃO</t>
  </si>
  <si>
    <t>TREINAMENTO O &amp; M</t>
  </si>
  <si>
    <t>COMISSIONAMENTO</t>
  </si>
  <si>
    <t>Reaterro Compactado de vala</t>
  </si>
  <si>
    <t>COLOCAÇÃO DA COBERTURA DE TERRA VEGETAL</t>
  </si>
  <si>
    <t xml:space="preserve">Fornecimento e plantio de mudas de BURITI - Mauritiella armata, porte de 3.00m </t>
  </si>
  <si>
    <t>14.2.2</t>
  </si>
  <si>
    <t xml:space="preserve">Fornecimento e plantio de mudas de UBIM DE ESPINHOS - Bactris bifida, porte de 1.00m </t>
  </si>
  <si>
    <t>14.2.3</t>
  </si>
  <si>
    <t xml:space="preserve">Fornecimento e plantio de mudas de PAIXIÚBA/ BARRIGUDA - Iriartea deltoidea, porte de 3.00m </t>
  </si>
  <si>
    <t>14.2.4</t>
  </si>
  <si>
    <t xml:space="preserve">Fornecimento e plantio de mudas de PIASSABA - Leopoldinia piassaba, porte de 3.00m </t>
  </si>
  <si>
    <t>14.2.5</t>
  </si>
  <si>
    <t xml:space="preserve">Fornecimento e plantio de mudas de JARÁ - Leopoldinia pulchra, porte de 3.00m </t>
  </si>
  <si>
    <t>14.2.6</t>
  </si>
  <si>
    <t xml:space="preserve">Fornecimento e plantio de mudas de TUCUMÃ - Astrocaryum aculeatum, porte de 3.00m </t>
  </si>
  <si>
    <t>14.2.7</t>
  </si>
  <si>
    <t xml:space="preserve">Fornecimento e plantio de mudas de BURITI - Mauritia flexuosa, porte de 3.00m </t>
  </si>
  <si>
    <t>14.2.8</t>
  </si>
  <si>
    <t xml:space="preserve">Fornecimento e plantio de mudas de AÇAIZEIRO - Euterpe oleracea, porte de 3.00m </t>
  </si>
  <si>
    <t>14.2.9</t>
  </si>
  <si>
    <t xml:space="preserve">Fornecimento e plantio de mudas de PALMEIRA FÊNIX - Phoenix roebelinii, porte de 2.00m </t>
  </si>
  <si>
    <t>14.2.10</t>
  </si>
  <si>
    <t xml:space="preserve">Fornecimento e plantio de mudas de AÇAI DO MATO - Euterpe precatória, porte de 3.00m </t>
  </si>
  <si>
    <t>14.2.11</t>
  </si>
  <si>
    <t xml:space="preserve">Fornecimento e plantio de mudas de BABAÇU - Orbignya speciosa, porte de 3.00m </t>
  </si>
  <si>
    <t>14.2.12</t>
  </si>
  <si>
    <t xml:space="preserve">Fornecimento e plantio de mudas de PUPUNHA - Bactris gasipaes, porte de 3.00m </t>
  </si>
  <si>
    <t>14.2.13</t>
  </si>
  <si>
    <t xml:space="preserve">Fornecimento e plantio de mudas de MONGUBA - Pachira aquatica, porte de 2.00m </t>
  </si>
  <si>
    <t>14.2.14</t>
  </si>
  <si>
    <t xml:space="preserve">Fornecimento e plantio de mudas de JACARANDA DA AMAZÔNIA - Jacaranda copaia, porte de 2.00m </t>
  </si>
  <si>
    <t>14.2.15</t>
  </si>
  <si>
    <t xml:space="preserve">Fornecimento e plantio de mudas de CRAIBEIRA - Tabebuia aurea, porte de 2.00m </t>
  </si>
  <si>
    <t>14.2.16</t>
  </si>
  <si>
    <t xml:space="preserve">Fornecimento e plantio de mudas de PAU D'ARCO AMARELO, porte de 2.00m </t>
  </si>
  <si>
    <t>14.2.17</t>
  </si>
  <si>
    <t xml:space="preserve">Fornecimento e plantio de mudas de URUCUM - Bixa orellana, porte de 1.50m </t>
  </si>
  <si>
    <t>14.2.18</t>
  </si>
  <si>
    <t xml:space="preserve">Fornecimento e plantio de mudas de CHICHÁ - Sterculia striata, porte de 2.00m </t>
  </si>
  <si>
    <t>14.2.19</t>
  </si>
  <si>
    <t xml:space="preserve">Fornecimento e plantio de mudas de ABRICÓ DE MACACO - Couroupita guianensis, porte de 2.00m </t>
  </si>
  <si>
    <t>14.2.20</t>
  </si>
  <si>
    <t xml:space="preserve">Fornecimento e plantio de mudas de CASSIA GRANDE - Cassia grandis, porte de 2.00m </t>
  </si>
  <si>
    <t>14.2.21</t>
  </si>
  <si>
    <t xml:space="preserve">Fornecimento e plantio de mudas de LOFANTERA - Lophantera lactescens, porte de 2.00m </t>
  </si>
  <si>
    <t>14.2.22</t>
  </si>
  <si>
    <t xml:space="preserve">Fornecimento e plantio de mudas de FAVA DE BOLETA - Parkia pendula, porte de 2.00m </t>
  </si>
  <si>
    <t>14.2.23</t>
  </si>
  <si>
    <t xml:space="preserve">Fornecimento e plantio de mudas de SOMBREIRO - Clitoria fairchildiana, porte de 2.00m </t>
  </si>
  <si>
    <t>14.2.24</t>
  </si>
  <si>
    <t xml:space="preserve">Fornecimento e plantio de mudas de PLUMERIA ROSA - Plumeria rubra, rosa, porte de 2.00m </t>
  </si>
  <si>
    <t>14.2.25</t>
  </si>
  <si>
    <t xml:space="preserve">Fornecimento e plantio de mudas de PLUMERIA PINK - Plumeria rubra,pink, porte de 2.00m </t>
  </si>
  <si>
    <t>14.2.26</t>
  </si>
  <si>
    <t xml:space="preserve">Fornecimento e plantio de mudas de PLUMERIA LARANJA - Plumeria rubra, laranja, porte de 2.00m </t>
  </si>
  <si>
    <t>14.2.27</t>
  </si>
  <si>
    <t xml:space="preserve">Fornecimento e plantio de mudas de PLUMERIA BRANCA - Plumeria rubra, branca, porte de 2.00m </t>
  </si>
  <si>
    <t>14.2.28</t>
  </si>
  <si>
    <t xml:space="preserve">Fornecimento e plantio de mudas de SUCUPIRA PARICAMA - Bowdichia virgilioides, porte de 2.00m </t>
  </si>
  <si>
    <t>14.2.29</t>
  </si>
  <si>
    <t xml:space="preserve">Fornecimento e plantio de mudas de BAUHINIA PINK - Bauhinia blakeana, porte de 2.00m </t>
  </si>
  <si>
    <t>14.2.30</t>
  </si>
  <si>
    <t xml:space="preserve">Fornecimento e plantio de mudas de FLAMBOYANZINHO- Caesalpinia pulcherrima, vermelha, porte de 1.50m </t>
  </si>
  <si>
    <t>14.2.31</t>
  </si>
  <si>
    <t xml:space="preserve">Fornecimento e plantio de mudas de FLAMBOYANZINHO- Caesalpinia pulcherrima, amarela, porte de 1.50m </t>
  </si>
  <si>
    <t>14.2.32</t>
  </si>
  <si>
    <t xml:space="preserve">Fornecimento e plantio de mudas de ÁRVORE DO VIAJANTE-Ravenala madagascariensis, porte de 2.00m </t>
  </si>
  <si>
    <t>14.2.33</t>
  </si>
  <si>
    <t xml:space="preserve">Fornecimento e plantio de mudas de PANDANO  CANDELABRO-Pandunus utilis, porte de 2.00m </t>
  </si>
  <si>
    <t>14.2.34</t>
  </si>
  <si>
    <t xml:space="preserve">Fornecimento e plantio de mudas de PAU DE FORMIGA-Triplaris caracasana, porte de 2.50m </t>
  </si>
  <si>
    <t>14.2.35</t>
  </si>
  <si>
    <t xml:space="preserve">Fornecimento e plantio de mudas de COITÉ- Crescentia cujete, porte de 2.00m </t>
  </si>
  <si>
    <t>14.2.36</t>
  </si>
  <si>
    <t xml:space="preserve">Fornecimento e plantio de mudas de CHAPÉU DE NAPOLEÃO-Thevetia thevetioides, amarela, porte de 2.00m </t>
  </si>
  <si>
    <t>14.2.37</t>
  </si>
  <si>
    <t xml:space="preserve">Fornecimento e plantio de mudas de LAÇO ESPANHOL-Canna x generalis, vermelha, porte de 0.50m </t>
  </si>
  <si>
    <t>14.2.38</t>
  </si>
  <si>
    <t xml:space="preserve">Fornecimento e plantio de mudas de LAÇO ESPANHOL-Canna x generalis,laranja, porte de 0.50m </t>
  </si>
  <si>
    <t>14.2.39</t>
  </si>
  <si>
    <t xml:space="preserve">Fornecimento e plantio de mudas de LAÇO ESPANHOL-Canna x generalis, amarela, porte de 0.50m </t>
  </si>
  <si>
    <t>14.2.40</t>
  </si>
  <si>
    <t xml:space="preserve">Fornecimento e plantio de mudas de BIRI- Cana paniculada, porte de 0.50m </t>
  </si>
  <si>
    <t>14.2.41</t>
  </si>
  <si>
    <t xml:space="preserve">Fornecimento e plantio de mudas de PLEOMELE- Dracaena reflexa, porte de 2.00m </t>
  </si>
  <si>
    <t>14.2.42</t>
  </si>
  <si>
    <t xml:space="preserve">Fornecimento e plantio de mudas de CORDILINE VERMELHA- Cordyline terminalis, porte de 1.50m </t>
  </si>
  <si>
    <t>14.2.43</t>
  </si>
  <si>
    <t xml:space="preserve">Fornecimento e plantio de mudas de ALAMANDA- Allamanda cathartica, porte de 0.70m </t>
  </si>
  <si>
    <t>14.2.44</t>
  </si>
  <si>
    <t xml:space="preserve">Fornecimento e plantio de mudas de BOUGAINVILLE - Bougainvillea glabra, porte de 0.70m </t>
  </si>
  <si>
    <t>14.2.45</t>
  </si>
  <si>
    <t xml:space="preserve">Fornecimento e plantio de mudas de HELICONIA PAPAGAIO- Heliconia psittacorum, porte de 0.50m </t>
  </si>
  <si>
    <t>14.2.46</t>
  </si>
  <si>
    <t xml:space="preserve">Fornecimento e plantio de mudas de HELICONIA GOLDEN TORCH- Heliconia psittacorum, porte de 0.50m </t>
  </si>
  <si>
    <t>14.2.47</t>
  </si>
  <si>
    <t xml:space="preserve">Fornecimento e plantio de mudas de CAETÊ-IMBIRI- Canna glauca, porte de 0.50m </t>
  </si>
  <si>
    <t>14.2.48</t>
  </si>
  <si>
    <t xml:space="preserve">Fornecimento e plantio de mudas de VITÓRIA RÉGIA- Victoria amazonica, diâmetro médio de 1.00m </t>
  </si>
  <si>
    <t>14.2.49</t>
  </si>
  <si>
    <t xml:space="preserve">Fornecimento e plantio de mudas de GUAIAMBÊ- Philodendron bipinnatifidum, porte de 0.60m </t>
  </si>
  <si>
    <t>14.2.50</t>
  </si>
  <si>
    <t xml:space="preserve">Fornecimento e plantio de mudas de GUAIAMBÊ DO BREJO- Philodendron tweedieanum, porte de 0.60m </t>
  </si>
  <si>
    <t>14.2.51</t>
  </si>
  <si>
    <t xml:space="preserve">Fornecimento e plantio de mudas de BANANA-D'ÁGUA - Typhonodorum lindleyanum, porte de 1.00m </t>
  </si>
  <si>
    <t>14.2.52</t>
  </si>
  <si>
    <t xml:space="preserve">Fornecimento e plantio de mudas de TAIOBA- Alocasia macrorrhizos, porte de 1.00m </t>
  </si>
  <si>
    <t>14.2.53</t>
  </si>
  <si>
    <t xml:space="preserve">Fornecimento e plantio de mudas de GUIAMBÊ-FOLHA-ONDULADA-Philodendron undulatum, porte de 0.60m </t>
  </si>
  <si>
    <t>14.2.54</t>
  </si>
  <si>
    <t xml:space="preserve">Fornecimento e plantio de mudas de SANQUÉSIA- Sanchezia nobilis, porte de 1.50m </t>
  </si>
  <si>
    <t>14.2.55</t>
  </si>
  <si>
    <t xml:space="preserve">Fornecimento e plantio de mudas de ORQUÍDEA BAMBU- Arundina bambusifolia, porte de 0.70m </t>
  </si>
  <si>
    <t>14.2.56</t>
  </si>
  <si>
    <t xml:space="preserve">Fornecimento e plantio de mudas de ACALIFA RABO-DE-MACACO- Acalypha híspida, porte de 1.50m </t>
  </si>
  <si>
    <t xml:space="preserve">muda </t>
  </si>
  <si>
    <t>14.2.57</t>
  </si>
  <si>
    <t xml:space="preserve">Fornecimento e plantio de mudas de CÁSSIA BAIANA- Senna pollyphylla , porte de 1.50m </t>
  </si>
  <si>
    <t>14.2.58</t>
  </si>
  <si>
    <t xml:space="preserve">Fornecimento e plantio de mudas de LANTANA- Lantana camara, porte de 0.30m </t>
  </si>
  <si>
    <t>14.2.59</t>
  </si>
  <si>
    <t xml:space="preserve">Fornecimento e plantio de mudas de BRENIA-Breynia disticha, porte de 1.00m </t>
  </si>
  <si>
    <t>14.2.60</t>
  </si>
  <si>
    <t xml:space="preserve">Fornecimento e plantio de mudas de PLUMERIA DE CARACAS- Plumeria caracasana, porte de 2.00m </t>
  </si>
  <si>
    <t>14.2.61</t>
  </si>
  <si>
    <t xml:space="preserve">Fornecimento e plantio de mudas de ABACAXI VARIEGATO- Ananas bracteatus striatus, porte de 0.30m </t>
  </si>
  <si>
    <t>14.2.62</t>
  </si>
  <si>
    <t xml:space="preserve">Fornecimento e plantio de mudas de CICA REVOLUTA- Cycas revoluta, diâmetro médio de 0.70m </t>
  </si>
  <si>
    <t>14.2.63</t>
  </si>
  <si>
    <t xml:space="preserve">Fornecimento e plantio de mudas de CRINO ROSA - Crinum erubescens, porte de 0.50m </t>
  </si>
  <si>
    <t>14.2.64</t>
  </si>
  <si>
    <t xml:space="preserve">Fornecimento e plantio de mudas de ALAMANDA ARBUSTIVA- Allamanda polyantha, porte de 0.60m </t>
  </si>
  <si>
    <t>14.2.65</t>
  </si>
  <si>
    <t xml:space="preserve">Fornecimento e plantio de mudas de ZÂMIA- Zamia pumila, porte de 0.70m </t>
  </si>
  <si>
    <t>14.2.66</t>
  </si>
  <si>
    <t xml:space="preserve">Fornecimento e plantio de mudas de ORELHA DE URSO- Tibouchina grandiflora, porte de 1.50m </t>
  </si>
  <si>
    <t>14.2.67</t>
  </si>
  <si>
    <t xml:space="preserve">Fornecimento e plantio de mudas de VRIESEA IMPERIAL-Vriesea imperialis, diâmetro médio de 0.50m </t>
  </si>
  <si>
    <t>14.2.68</t>
  </si>
  <si>
    <t xml:space="preserve">Fornecimento e plantio de mudas de ÍRIS AMARELA- Neomarica longifolia, porte de 0.50m </t>
  </si>
  <si>
    <t>14.2.69</t>
  </si>
  <si>
    <t xml:space="preserve">Fornecimento e plantio de mudas de ORQUÍDEA DE CHÃO ROXA- Spathoglotis plicata, porte de 0.30m </t>
  </si>
  <si>
    <t>14.2.70</t>
  </si>
  <si>
    <t xml:space="preserve">Fornecimento e plantio de ramas de GRAMA VARIEGATA-Stenotaphrum secundatum, porte de 0,15m </t>
  </si>
  <si>
    <t>rama</t>
  </si>
  <si>
    <t>14.2.71</t>
  </si>
  <si>
    <t xml:space="preserve">Fornecimento e plantio de mudas de BULBINE- Bulbine frutescens, porte de 0,25m </t>
  </si>
  <si>
    <t>14.2.72</t>
  </si>
  <si>
    <t xml:space="preserve">Fornecimento e plantio de ramas de VEDÉLIA- Wedelia paludosa, porte de 0,15m </t>
  </si>
  <si>
    <t>14.2.73</t>
  </si>
  <si>
    <t xml:space="preserve">Fornecimento e plantio de ramas de SETECRÉSIA- Tradescantia pallida, porte de 0,15m </t>
  </si>
  <si>
    <t>14.2.74</t>
  </si>
  <si>
    <t xml:space="preserve">Fornecimento e plantio de mudas de ROHEO- Tradescantia spathacea, porte de 0,3m </t>
  </si>
  <si>
    <t>14.2.75</t>
  </si>
  <si>
    <t xml:space="preserve">Fornecimento e plantio de mudas de CRINO- Crinum procerum, porte de 0,4m </t>
  </si>
  <si>
    <t>14.2.76</t>
  </si>
  <si>
    <t xml:space="preserve">Fornecimento e plantio de ramaGRAMA AMENDOIM- Arachis repens, porte de 0,15m </t>
  </si>
  <si>
    <t>14.2.77</t>
  </si>
  <si>
    <t xml:space="preserve">Fornecimento e plantio de mudas de ÉRICA- Cuphea gracilis, porte de 0,3m </t>
  </si>
  <si>
    <t>14.2.78</t>
  </si>
  <si>
    <t xml:space="preserve">Fornecimento e plantio de mudas de PALMEIRA MARAJÁ-Bactris hirta, porte de 2.00m </t>
  </si>
  <si>
    <t>14.2.79</t>
  </si>
  <si>
    <t xml:space="preserve">Fornecimento e plantio de mudas de BABOSA CANDELABRO - Aloe arborescens, porte de 0.50m </t>
  </si>
  <si>
    <t>14.2.80</t>
  </si>
  <si>
    <t xml:space="preserve">Fornecimento e plantio de mudas de CHAMEDOREA ELEGANTE - Chamaedorea elangas, porte de 1.00m </t>
  </si>
  <si>
    <t>14.2.81</t>
  </si>
  <si>
    <t xml:space="preserve">Fornecimento e plantio de mudas de PALMEIRA SOLITÁRIA - Ptychosperma elegans, porte de 2.00m </t>
  </si>
  <si>
    <t>14.2.82</t>
  </si>
  <si>
    <t xml:space="preserve">Fornecimento e plantio de mudas de PALMEIRTA RÁFIS - Raphis excelsa, porte de 2.00m </t>
  </si>
  <si>
    <t>14.2.83</t>
  </si>
  <si>
    <t xml:space="preserve">Fornecimento e plantio de mudas de BABOSA GIGANTE - Aloe vera, porte de 0.50m </t>
  </si>
  <si>
    <t>14.2.84</t>
  </si>
  <si>
    <t xml:space="preserve">Fornecimento e plantio de mudas de PALMEIRA LACA - Cyrtostschys renda, porte de 2.00m </t>
  </si>
  <si>
    <t>14.2.85</t>
  </si>
  <si>
    <t xml:space="preserve">Fornecimento e plantio de mudas de PALMEIRA DE MACARTHUR- Ptychosperma marcarthurii, porte de 2.00m </t>
  </si>
  <si>
    <t>14.2.86</t>
  </si>
  <si>
    <t xml:space="preserve">Fornecimento e plantio de mudas de LÍRIO DA PAZ GIGANTE- Spathiphyllum ortgiesi sensation, porte de 0.40m </t>
  </si>
  <si>
    <t>14.2.87</t>
  </si>
  <si>
    <t xml:space="preserve">Fornecimento e plantio de mudas de PATA DE ELEFANTE- Beaucarnia recurvata, porte de 1.50m </t>
  </si>
  <si>
    <t>14.2.88</t>
  </si>
  <si>
    <t xml:space="preserve">Fornecimento e plantio de mudas de LÍRIO DA AMAZÔNIA- Eucharis grandiflora, porte de 0.40m </t>
  </si>
  <si>
    <t>14.2.89</t>
  </si>
  <si>
    <t xml:space="preserve">Fornecimento e plantio de mudas de PACOVÁ- Philodendron martiannum, porte de 0.50m </t>
  </si>
  <si>
    <t>14.2.90</t>
  </si>
  <si>
    <t xml:space="preserve">Fornecimento e plantio de mudas de FILODENDRON DA AMAZÔNIA- Philodendron melinonii, porte de 0.60m </t>
  </si>
  <si>
    <t>14.2.91</t>
  </si>
  <si>
    <t xml:space="preserve">Fornecimento e plantio de mudas de ZAMIOCULCA- Zamioculcas zamiifolia, porte de 0.60m </t>
  </si>
  <si>
    <t>14.2.92</t>
  </si>
  <si>
    <t xml:space="preserve">Fornecimento e plantio de mudas de ASPARGO RABO DE GATO- Asparagus  densiflorus myersii, porte de 0.50m </t>
  </si>
  <si>
    <t>14.2.93</t>
  </si>
  <si>
    <t xml:space="preserve">Fornecimento e plantio de mudas de HELICONIA AMARELA - Heliconia pseudoamydiana, porte de 1.50m </t>
  </si>
  <si>
    <t>14.2.94</t>
  </si>
  <si>
    <t xml:space="preserve">Fornecimento e plantio de mudas de FILODENDRON AMARELO- Philodendron hederaceum aurea, porte de 0.25m </t>
  </si>
  <si>
    <t>14.2.95</t>
  </si>
  <si>
    <t xml:space="preserve">Fornecimento e plantio de mudas de FILODENDRON BARSIL- Philodendron hederaceum Brasil, porte de 0.25m </t>
  </si>
  <si>
    <t>14.2.96</t>
  </si>
  <si>
    <t xml:space="preserve">Fornecimento e plantio de mudas de ALPINIA VARIEGATA AMARELA- Alpinia zerumbet, porte de 1.50m </t>
  </si>
  <si>
    <t>14.2.97</t>
  </si>
  <si>
    <t xml:space="preserve">Fornecimento e plantio de mudas de BANANEIRA ORNAMENTAL- Heliconia rostrata, porte de 1.50m </t>
  </si>
  <si>
    <t>14.2.98</t>
  </si>
  <si>
    <t xml:space="preserve">Fornecimento e plantio de mudas de FALSO CAFÉ DE SALÃO- Aglaonema crispum, porte de 0.50m </t>
  </si>
  <si>
    <t>14.2.99</t>
  </si>
  <si>
    <t xml:space="preserve">Fornecimento e plantio de mudas de CAFÉ DE SALÃO- Aglaonema commutatum var. maculatum, porte de 0.50m </t>
  </si>
  <si>
    <t>14.2.100</t>
  </si>
  <si>
    <t xml:space="preserve">Fornecimento e plantio de mudas de CLOROFITO- Chlorophytum comosum, porte de 0.15m </t>
  </si>
  <si>
    <t>14.2.101</t>
  </si>
  <si>
    <t xml:space="preserve">Fornecimento e plantio de mudas de HELICONIA PENDULA - Heliconia pendula, porte de 1.50m </t>
  </si>
  <si>
    <t>14.2.102</t>
  </si>
  <si>
    <t xml:space="preserve">Fornecimento e plantio de mudas de HELICONIA RICHARDIANA- Heliconia richardiana, porte de 1.50m </t>
  </si>
  <si>
    <t>14.2.103</t>
  </si>
  <si>
    <t xml:space="preserve">Fornecimento e plantio de mudas de ALPINIA - Alpinia purpurata, rosa, porte de 1.50m </t>
  </si>
  <si>
    <t>14.2.104</t>
  </si>
  <si>
    <t xml:space="preserve">Fornecimento e plantio de mudas de HELICONIA WAGNERIANA - Heliconia wagneriana, porte de 1.50m </t>
  </si>
  <si>
    <t>14.2.105</t>
  </si>
  <si>
    <t xml:space="preserve">Fornecimento e plantio de mudas de ALPINIA - Alpinia purpurata, vermelha, porte de 1.50m </t>
  </si>
  <si>
    <t>14.2.106</t>
  </si>
  <si>
    <t>Fornecimento e colocação de Seixos amarelos</t>
  </si>
  <si>
    <t>14.3.2</t>
  </si>
  <si>
    <t>Fornecimento e colocação de Casca de pinus</t>
  </si>
  <si>
    <t>14.3.3</t>
  </si>
  <si>
    <t>Fornecimento e colocação de Argila expandida</t>
  </si>
  <si>
    <t>14.3.4</t>
  </si>
  <si>
    <t>Fornecimento e colocação de Pedras naturais</t>
  </si>
  <si>
    <t>14.3.5</t>
  </si>
  <si>
    <t>Fornecimento e colocação de Separador de forração</t>
  </si>
  <si>
    <t>14.3.6</t>
  </si>
  <si>
    <t>Fornecimento e colocação de Tutores</t>
  </si>
  <si>
    <t>14.3.7</t>
  </si>
  <si>
    <t>Fornecimento e colocação de Adubo orgânico</t>
  </si>
  <si>
    <t>14.3.8</t>
  </si>
  <si>
    <t>Fornecimento e colocação de Calcário dolomitico</t>
  </si>
  <si>
    <t>14.3.9</t>
  </si>
  <si>
    <t>Fornecimento e colocação de Adubo químico NPK (10-10-10)</t>
  </si>
  <si>
    <t>14.3.10</t>
  </si>
  <si>
    <t>Fornecimento e colocação de Fosfato de rocha</t>
  </si>
  <si>
    <t>14.3.11</t>
  </si>
  <si>
    <t>Fornecimento e colocação de Vermiculite</t>
  </si>
  <si>
    <t>14.3.12</t>
  </si>
  <si>
    <t>Fornecimento e colocação de Manta de drenagem bidim</t>
  </si>
  <si>
    <t>14.3.13</t>
  </si>
  <si>
    <t>Fornecimento e colocação de Brita 01</t>
  </si>
  <si>
    <t>11.5</t>
  </si>
  <si>
    <t>11.5.1</t>
  </si>
  <si>
    <t>11.5.1.1</t>
  </si>
  <si>
    <t>11.5.1.2</t>
  </si>
  <si>
    <t>11.5.1.3</t>
  </si>
  <si>
    <t>11.5.2</t>
  </si>
  <si>
    <t>DESATIVAÇÃO, DESMONTAGEM, DESINSTALAÇÃO, REMOÇÃO E CATALOGAÇÃO</t>
  </si>
  <si>
    <t>11.5.2.1</t>
  </si>
  <si>
    <t>11.5.2.2</t>
  </si>
  <si>
    <t>11.5.3</t>
  </si>
  <si>
    <t>FORNECIMENTO DE ESTEIRAS DE ALIMENTAÇÃO (EA) EM DOIS SEGMENTOS</t>
  </si>
  <si>
    <t>11.5.3.1</t>
  </si>
  <si>
    <t>Fornecimento instalação e testes de esteiras com balança (EP) de correia nas dimensões e características técnicas em conformidade com as especificações técnicas EG.06/436.92/03688/01 e representação gráfica de  EG.06/436.01/03689/01 até EG.06/436.01/03692/01.</t>
  </si>
  <si>
    <t>Fornecimento de esteiras injetoras (EI) nas dimensões e características técnicas em conformidade com as especificações técnicas EG.06/436.92/03688/01 e representação gráfica de  EG.06/436.01/03689/01 até EG.06/436.01/03692/01.</t>
  </si>
  <si>
    <t>11.5.4</t>
  </si>
  <si>
    <t>FORNECIMENTO DE ESTEIRAS COLETORAS (EC)</t>
  </si>
  <si>
    <t>11.5.4.1</t>
  </si>
  <si>
    <t>11.5.4.2</t>
  </si>
  <si>
    <t>11.5.5</t>
  </si>
  <si>
    <t>FORNECIMENTO DE ESTEIRAS DE LIGAÇÃO (EL)</t>
  </si>
  <si>
    <t>11.5.5.1</t>
  </si>
  <si>
    <t>Fornecimento instalação e testes de esteira de Ligação vertical (EL) de correia, comprimento de 17,50m, guarda malas, em características técnicas em conformidade com a especificação técnica EG.06/436.92/03688/01 e representação gráfica de  EG.06/436.01/03689/01 até EG.06/436.01/03692/01.</t>
  </si>
  <si>
    <t>11.5.6</t>
  </si>
  <si>
    <t>FORNECIMENTO DE ESTEIRAS DE LIGAÇÃO DE SENTIDO DUPLO (ELSD)</t>
  </si>
  <si>
    <t>11.5.6.1</t>
  </si>
  <si>
    <t>Fornecimento instalação e testes de esteira de Ligação de Sentido Duplo (ELSD) de correia, comprimento de 1,00 m, guarda malas, em características técnicas em conformidade com a especificação técnica EG.06/436.92/03688/01 e representação gráfica de  EG.06/436.01/03689/01 até EG.06/436.01/03692/01.</t>
  </si>
  <si>
    <t>11.5.7</t>
  </si>
  <si>
    <t>FORNECIMENTO DE ESTEIRAS DE LIGAÇÃO INCLINADA (ELI)</t>
  </si>
  <si>
    <t>11.5.7.1</t>
  </si>
  <si>
    <t>11.5.8</t>
  </si>
  <si>
    <t>FORNECIMENTO DE ESTEIRAS VERTICAL (EV)</t>
  </si>
  <si>
    <t>11.5.8.1</t>
  </si>
  <si>
    <t>Fornecimento instalação e testes de esteira Vertical (EV) de correia, comprimento de 1,20 m, guarda malas, em características técnicas em conformidade com a especificação técnica EG.06/436.92/03688/01 e representação gráfica de  EG.06/436.01/03689/01 até EG.06/436.01/03692/01.</t>
  </si>
  <si>
    <t>11.5.9</t>
  </si>
  <si>
    <t>FORNECIMENTO DE ESTEIRAS CURVAS (TR)</t>
  </si>
  <si>
    <t>11.5.9.1</t>
  </si>
  <si>
    <t xml:space="preserve">Fornecimento instalação e testes de esteira curva horizontal (TR) 45° - 921mm, e guarda malas, em características técnicas em conformidade com as  EG.06/436.92/03688/01 e representação gráfica de  EG.06/436.01/03689/01 até EG.06/436.01/03692/01.   </t>
  </si>
  <si>
    <t xml:space="preserve">Fornecimento de esteira curva horizontal (TR) 180° - 921mm, e guarda malas, em características técnicas em conformidade com as  especificação técnica EG.06/436.92/03688/00 e representação gráfica de  EG.06/436.01/03689/01 até EG.06/436.01/03692/01.  </t>
  </si>
  <si>
    <t>11.5.10</t>
  </si>
  <si>
    <t>FORNECIMENTO DE CORROSSÉIS DE TRIAGEM (CT)</t>
  </si>
  <si>
    <t>11.5.10.1</t>
  </si>
  <si>
    <t>11.5.11</t>
  </si>
  <si>
    <t>FORNECIMENTO DE CARROSSÉIS DE RESTITUIÇÃO (CR)</t>
  </si>
  <si>
    <t>11.5.11.1</t>
  </si>
  <si>
    <t>11.5.12</t>
  </si>
  <si>
    <t>FORNECIMENTO DE BALANÇA PARA BAGAGENS ESPECIAIS (BE)</t>
  </si>
  <si>
    <t>Fornecimento instalação e testes de Balança Especial (BE) eletrônica para pesagem de bagagem com dimensões fora do padrão com plataforma em aço inox em características técnicas em conformidade com as  especificação técnica EG.06/436.92/03688/01 e representação gráfica de  EG.06/436.01/03689/01 até EG.06/436.01/03692/01.</t>
  </si>
  <si>
    <t>11.5.13</t>
  </si>
  <si>
    <t>FORNECIMENTO DE SSIB (SISTEMA DE SEGURANÇA E INSPEÇÃO DE BAGAGENS)</t>
  </si>
  <si>
    <t>11.5.13.1</t>
  </si>
  <si>
    <t xml:space="preserve">Fornecimento e instalação de mesa de roletes, comprimento de 2,00 m </t>
  </si>
  <si>
    <t>Fornecimento e instalação de 4 plataformas em estrutura metálica para instalação dos equipamentos de Raio-x sobre a área de triagem de bagagens, provida de guarda corpo e escada de acesso em  conformidade com as  especificação técnica EG.06/436.92/03688/01 e representação gráfica de  EG.06/436.01/03689/01 até EG.06/436.01/03692/01</t>
  </si>
  <si>
    <t>11.5.14</t>
  </si>
  <si>
    <t>FORNECIMENTO DE PLATAFORMA DE MANUTENÇÃO</t>
  </si>
  <si>
    <t>11.5.14.1</t>
  </si>
  <si>
    <t>Fornecimento e instalação de Plataforma de manutenção para as esteiras inclinadas e elevadas acima do piso, em características técnicas em conformidade com as  especificação técnica EG.06/436.92/03688/01 e representação gráfica de  EG.06/436.01/03689/01 até EG.06/436.01/03692/01.</t>
  </si>
  <si>
    <t>11.5.15</t>
  </si>
  <si>
    <t>FORNECIMENTO DE PORTAS DE SEGURANÇA</t>
  </si>
  <si>
    <t>11.5.15.1</t>
  </si>
  <si>
    <t>Fornecimento instalação e testes das Portas de segurança corta fogo, em características técnicas em conformidade com as  especificação técnica EG.06/436.92/03688/01 e representação gráfica de  EG.06/436.01/03689/01 até EG.06/436.01/03692/01.</t>
  </si>
  <si>
    <t>11.5.16</t>
  </si>
  <si>
    <t>FORNECIMENTO DE SISTEMA DE GERENCIAMENTO DE FUNCIONAMENTO E MANUTENÇÃO DO SISTEMA DE BAGAGENS</t>
  </si>
  <si>
    <t>11.5.16.1</t>
  </si>
  <si>
    <t>Desenvolvimento e fornecimento de equipamentos e softwares de controle de funcionamento e operação dos sistemas de esteiras de bagagens embarcadas/despachadas e de esteiras de restituição de bagagens/desembarcadas, de forma a permitir a operação a distancia das esteiras e controles de falhas,  em conformidade com a  especificação técnica EG.06/436.92/03688/01.</t>
  </si>
  <si>
    <t>11.5.17</t>
  </si>
  <si>
    <t>FORNECIMENTO DE QUADROS DE COMANDO E CONTROLE</t>
  </si>
  <si>
    <t>11.5.17.1</t>
  </si>
  <si>
    <t>Fornecimento instalação e testes de Quadros Elétricos de Comando e Controle, Controladores Lógicos Programáveis, Estações de Trabalho, em conformidade com as  especificação técnica EG.06/436.92/03688/01.</t>
  </si>
  <si>
    <t>11.5.18</t>
  </si>
  <si>
    <t>11.5.18.1</t>
  </si>
  <si>
    <t>Fornecimento de Ferramentas, Dispositivos e Instrumentos Especiais, em conformidade com as  especificação técnica EG.06/436.92/03688/01.</t>
  </si>
  <si>
    <t>11.5.19</t>
  </si>
  <si>
    <t>11.5.19.1</t>
  </si>
  <si>
    <t xml:space="preserve">Fornecimento de peças de reposição para um período de 5 (cinco) anos de operação em conformidade com as  especificação técnica EG.06/436.92/03688/01. </t>
  </si>
  <si>
    <t>11.5.20</t>
  </si>
  <si>
    <t>11.5.20.1</t>
  </si>
  <si>
    <t>Manutenção inicial do sistema</t>
  </si>
  <si>
    <t>11.5.21</t>
  </si>
  <si>
    <t>11.5.21.1</t>
  </si>
  <si>
    <t xml:space="preserve">Comissionamento do Sistema. Fornecimento de documentos Técnicos, Manuais, Catálogos, Certificados de Testes, Desenhos, relação de Peças e Acessórios.  </t>
  </si>
  <si>
    <t>OK CONFERIDO BRUNO 25/02</t>
  </si>
  <si>
    <t>ESTEIRAS DE EMBARQUE DE PASSAGEIROS</t>
  </si>
  <si>
    <t>COBERTURA E FORROS</t>
  </si>
  <si>
    <t>6.3.1.3</t>
  </si>
  <si>
    <t>OK CARLA 25/02</t>
  </si>
  <si>
    <t>6.5.1.4</t>
  </si>
  <si>
    <t>6.5.1.5</t>
  </si>
  <si>
    <t>6.6.1.2</t>
  </si>
  <si>
    <t>Fornecimento e aplicação de tinta acrílica semi-brilho da marca Suvinil, linha toque de Seda, ou equivalente técnico, na cor branca gelo, incluindo duas demão de massa corrida à base de PVA (paredes internas) ou duas demãos de massa acrílica (paredes externas).</t>
  </si>
  <si>
    <t>6.7.1.3</t>
  </si>
  <si>
    <t>6.7.1.4</t>
  </si>
  <si>
    <t>6.7.1.5</t>
  </si>
  <si>
    <t>6.8.1.2</t>
  </si>
  <si>
    <t>6.8.1.3</t>
  </si>
  <si>
    <t>6.8.1.4</t>
  </si>
  <si>
    <t>6.8.1.5</t>
  </si>
  <si>
    <t>6.8.1.6</t>
  </si>
  <si>
    <t>6.8.1.7</t>
  </si>
  <si>
    <t>6.8.1.8</t>
  </si>
  <si>
    <t>OK CONFERIDO KARLA 25/02</t>
  </si>
  <si>
    <t>OK FRANCISCO 26/02</t>
  </si>
  <si>
    <t>5.13.13</t>
  </si>
  <si>
    <t>5.13.13.1</t>
  </si>
  <si>
    <t>Paíneis em aluzinc, na cor branca, com interior em poliuretano expandido para proteção solar com forma de asa de avião, Termobrise Hunter Douglas, utilização nas fachadas para proteção passiva ao sol e ruído externo. Dimensão de 335 mmm de largura e espessura de 58 mm, sendo a chapa de 0,4 mm.</t>
  </si>
  <si>
    <t>BRISES</t>
  </si>
  <si>
    <t>6.3.5</t>
  </si>
  <si>
    <t>FORRO DE GESSO ACARTONADO</t>
  </si>
  <si>
    <t>6.3.5.1</t>
  </si>
  <si>
    <t>OK CONFERIDO LANA</t>
  </si>
  <si>
    <t>3.3.3</t>
  </si>
  <si>
    <t>Fornecimento e instalação de estrutura metálica em chapas e perfis laminados em aço a36</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</si>
  <si>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</si>
  <si>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Fornecimento e instalação de placa cimenticia pré-moldada - painel wall eternit 120x210x50cm, ou equivalente técnico.</t>
  </si>
  <si>
    <t>Fornecimento e instalacão de painel, a ser executado artesanalmente com alumínio fundido, com iluminação externa em leds que variam de cor conforme uma fonte eletronica, afixado sobre estrutura de aço.</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</si>
  <si>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</si>
  <si>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instalacão de luminária x-mao no frame led f 1w lumini - leds warm white 1w incorporados à luminária - fontes incorporadas à luminária</t>
  </si>
  <si>
    <t>Fornecimento e instalação de painel a ser executado artesanalmente com alumínio fundido, trabalhado nas duas faces, com iluminação externa em Leds que variam de cor conforme uma fonte eletrônica, afixado sobre painéis de policarbonato cristal de 10mm e estrutura de aço, medindo 171,73 m²</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</si>
  <si>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</si>
  <si>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instalação de piso elevado  estrutura de sustentação Bolder Stringer, com placas ConCore 1500,  da marca Tate ou equivalente técnico.</t>
  </si>
  <si>
    <t>OK LANA 28/02</t>
  </si>
  <si>
    <t>OK CONFERIDO LA A28/02</t>
  </si>
  <si>
    <t>Fornecimento e instalação de vaso sanitário com caixa de descarga acoplada - louça branca - Guarita</t>
  </si>
  <si>
    <t>Fornecimento e instalação de lavatório louça branca suspenso - Guarita</t>
  </si>
  <si>
    <t>Fornecimento e instalação de papeleira de louça branca - Guarita</t>
  </si>
  <si>
    <t>Fornecimento e instalação de saboneteira de louça branca - Guarita</t>
  </si>
  <si>
    <t>Fornecimento e instalação de porta toalha de louça branca - Guarita</t>
  </si>
  <si>
    <t>Fornecimento e instalação de esquadria em vidro - Guarita</t>
  </si>
  <si>
    <t>1.2.1.1</t>
  </si>
  <si>
    <t>1.2.1.2</t>
  </si>
  <si>
    <t>chp</t>
  </si>
  <si>
    <t>EQUIPAMENTOS PESADOS PARA APOIO A EXECUÇÃO</t>
  </si>
  <si>
    <t xml:space="preserve">Guincho 8 T Munck - 640/18 </t>
  </si>
  <si>
    <t>Caminhão carroceria fixa 1418/48 184 HP</t>
  </si>
  <si>
    <t>Trator de pneus 110 A 126 HP - Produtivo</t>
  </si>
  <si>
    <t>Placa da obra em chapa de aço galvanizado</t>
  </si>
  <si>
    <t xml:space="preserve">Limpezas gerais e períodicas </t>
  </si>
  <si>
    <t>OK ONFERIDO LANA 28/02</t>
  </si>
  <si>
    <t>QUADROS DE DISTRIBUIÇÃO E MEDIÇÃO</t>
  </si>
  <si>
    <t>QUADROS GERAIS</t>
  </si>
  <si>
    <t>8.1.1.1</t>
  </si>
  <si>
    <t>QGEI - Quadro de distribuição Geral a fornecer, instalar e comissionar, conforme projeto.</t>
  </si>
  <si>
    <t>8.1.1.2</t>
  </si>
  <si>
    <t>QGAC - Quadro de distribuição Geral a fornecer, instalar e comissionar, conforme projeto.</t>
  </si>
  <si>
    <t>8.1.1.3</t>
  </si>
  <si>
    <t>QGBT-02 - Quadro de distribuição Geral a fornecer, instalar e comissionar, conforme projeto.</t>
  </si>
  <si>
    <t>8.1.1.4</t>
  </si>
  <si>
    <t>QGBT-01 - Quadro de distribuição Geral a fornecer, instalar e comissionar, conforme projeto.</t>
  </si>
  <si>
    <t>QUADROS DE DISTRIBUIÇÃO PARCIAIS</t>
  </si>
  <si>
    <t>8.1.2.1</t>
  </si>
  <si>
    <t>QPEE-FOR-7B-01 - Quadro de distribuição parcial a fornecer, instalar e comissionar, coforme projeto.</t>
  </si>
  <si>
    <t>8.1.2.2</t>
  </si>
  <si>
    <t>QPEI-FOR-7B-01 - Quadro de distribuição parcial a fornecer, instalar e comissionar, coforme projeto.</t>
  </si>
  <si>
    <t>8.1.2.3</t>
  </si>
  <si>
    <t>QPEN-FOR-6C-01 - Quadro de distribuição parcial a fornecer, instalar e comissionar, coforme projeto.</t>
  </si>
  <si>
    <t>8.1.2.4</t>
  </si>
  <si>
    <t>QPEE-FOR-6C-01 - Quadro de distribuição parcial a fornecer, instalar e comissionar, coforme projeto.</t>
  </si>
  <si>
    <t>8.1.2.5</t>
  </si>
  <si>
    <t>QPEE-FOR-6B-01 - Quadro de distribuição parcial a fornecer, instalar e comissionar, coforme projeto.</t>
  </si>
  <si>
    <t>8.1.2.6</t>
  </si>
  <si>
    <t>QPEN-FOR-6B-01 - Quadro de distribuição parcial a fornecer, instalar e comissionar, coforme projeto.</t>
  </si>
  <si>
    <t>8.1.2.7</t>
  </si>
  <si>
    <t>QPCONC-FOR-6B-01 - Quadro de distribuição parcial a fornecer, instalar e comissionar, coforme projeto.</t>
  </si>
  <si>
    <t>8.1.2.8</t>
  </si>
  <si>
    <t>QPEE-FOR-6A-01 - Quadro de distribuição parcial a fornecer, instalar e comissionar, coforme projeto.</t>
  </si>
  <si>
    <t>8.1.2.9</t>
  </si>
  <si>
    <t>QPEN-FOR-6A-01 - Quadro de distribuição parcial a fornecer, instalar e comissionar, coforme projeto.</t>
  </si>
  <si>
    <t>8.1.2.10</t>
  </si>
  <si>
    <t>QPEN-FOR-5C-01 - Quadro de distribuição parcial a fornecer, instalar e comissionar, coforme projeto.</t>
  </si>
  <si>
    <t>8.1.2.11</t>
  </si>
  <si>
    <t>QPEN-FOR-5A-01 - Quadro de distribuição parcial a fornecer, instalar e comissionar, coforme projeto.</t>
  </si>
  <si>
    <t>8.1.2.12</t>
  </si>
  <si>
    <t>QPEE-FOR-4C-01 - Quadro de distribuição parcial a fornecer, instalar e comissionar, coforme projeto.</t>
  </si>
  <si>
    <t>8.1.2.13</t>
  </si>
  <si>
    <t>QPEN-FOR-4C-01 - Quadro de distribuição parcial a fornecer, instalar e comissionar, coforme projeto.</t>
  </si>
  <si>
    <t>8.1.2.14</t>
  </si>
  <si>
    <t>QPCONC-FOR-4C-01 - Quadro de distribuição parcial a fornecer, instalar e comissionar, coforme projeto.</t>
  </si>
  <si>
    <t>8.1.2.15</t>
  </si>
  <si>
    <t>QPEE-FOR-4B-01 - Quadro de distribuição parcial a fornecer, instalar e comissionar, coforme projeto.</t>
  </si>
  <si>
    <t>8.1.2.16</t>
  </si>
  <si>
    <t>QPEN-FOR-4B-01 - Quadro de distribuição parcial a fornecer, instalar e comissionar, coforme projeto.</t>
  </si>
  <si>
    <t>8.1.2.17</t>
  </si>
  <si>
    <t>QPCONC-FOR-4B-01 - Quadro de distribuição parcial a fornecer, instalar e comissionar, coforme projeto.</t>
  </si>
  <si>
    <t>8.1.2.18</t>
  </si>
  <si>
    <t>QPEE-FOR-4A-01 - Quadro de distribuição parcial a fornecer, instalar e comissionar, coforme projeto.</t>
  </si>
  <si>
    <t>8.1.2.19</t>
  </si>
  <si>
    <t>QPEN-FOR-4A-01 - Quadro de distribuição parcial a fornecer, instalar e comissionar, coforme projeto.</t>
  </si>
  <si>
    <t>8.1.2.20</t>
  </si>
  <si>
    <t>QPCONC-FOR-4A-01 - Quadro de distribuição parcial a fornecer, instalar e comissionar, coforme projeto.</t>
  </si>
  <si>
    <t>8.1.2.21</t>
  </si>
  <si>
    <t>QPCONC-FOR-2C-01 - Quadro de distribuição parcial a fornecer, instalar e comissionar, coforme projeto.</t>
  </si>
  <si>
    <t>8.1.2.22</t>
  </si>
  <si>
    <t>QPEE-FOR-2C-01 - Quadro de distribuição parcial a fornecer, instalar e comissionar, coforme projeto.</t>
  </si>
  <si>
    <t>8.1.2.23</t>
  </si>
  <si>
    <t>QPEN-FOR-2C-01 - Quadro de distribuição parcial a fornecer, instalar e comissionar, coforme projeto.</t>
  </si>
  <si>
    <t>8.1.2.24</t>
  </si>
  <si>
    <t>QPCONC-FOR-2B-01 - Quadro de distribuição parcial a fornecer, instalar e comissionar, coforme projeto.</t>
  </si>
  <si>
    <t>8.1.2.25</t>
  </si>
  <si>
    <t>QPEE-FOR-2B-01 - Quadro de distribuição parcial a fornecer, instalar e comissionar, coforme projeto.</t>
  </si>
  <si>
    <t>8.1.2.26</t>
  </si>
  <si>
    <t>QPEN-FOR-2B-01 - Quadro de distribuição parcial a fornecer, instalar e comissionar, coforme projeto.</t>
  </si>
  <si>
    <t>8.1.2.27</t>
  </si>
  <si>
    <t>QPEN-FOR-2B-02 - Quadro de distribuição parcial a fornecer, instalar e comissionar, coforme projeto.</t>
  </si>
  <si>
    <t>8.1.2.28</t>
  </si>
  <si>
    <t>QPCONC-COR-2A-01 - Quadro de distribuição parcial a fornecer, instalar e comissionar, coforme projeto.</t>
  </si>
  <si>
    <t>8.1.2.29</t>
  </si>
  <si>
    <t>QPEE-FOR-2A-01 - Quadro de distribuição parcial a fornecer, instalar e comissionar, coforme projeto.</t>
  </si>
  <si>
    <t>8.1.2.30</t>
  </si>
  <si>
    <t>QPEN-FOR-2A-01 - Quadro de distribuição parcial a fornecer, instalar e comissionar, coforme projeto.</t>
  </si>
  <si>
    <t>8.1.2.31</t>
  </si>
  <si>
    <t>QPEN-FOR-1A-01 - Quadro de distribuição parcial a fornecer, instalar e comissionar, coforme projeto.</t>
  </si>
  <si>
    <t>8.1.2.32</t>
  </si>
  <si>
    <t>QPEE-INC-1A-01 - Quadro de distribuição parcial a fornecer, instalar e comissionar, coforme projeto.</t>
  </si>
  <si>
    <t>8.1.2.33</t>
  </si>
  <si>
    <t>QPEE-APO-1A-01 - Quadro de distribuição parcial a fornecer, instalar e comissionar, coforme projeto.</t>
  </si>
  <si>
    <t>8.1.2.34</t>
  </si>
  <si>
    <t>QPEE-APL-1A-01 - Quadro de distribuição parcial a fornecer, instalar e comissionar, coforme projeto.</t>
  </si>
  <si>
    <t>8.1.2.35</t>
  </si>
  <si>
    <t>QPEE-ESG-1A-01 - Quadro de distribuição parcial a fornecer, instalar e comissionar, coforme projeto.</t>
  </si>
  <si>
    <t>8.1.2.36</t>
  </si>
  <si>
    <t>QPEN-FOR-2A-02 - Quadro de distribuição parcial a fornecer, instalar e comissionar, coforme projeto.</t>
  </si>
  <si>
    <t>8.1.2.37</t>
  </si>
  <si>
    <t>QPEE-FOR-1A-01 - Quadro de distribuição parcial a fornecer, instalar e comissionar, coforme projeto.</t>
  </si>
  <si>
    <t>8.1.2.38</t>
  </si>
  <si>
    <t>QPEE-FOR-1A-02 - Quadro de distribuição parcial a fornecer, instalar e comissionar, coforme projeto.</t>
  </si>
  <si>
    <t>QUADROS DE DISTRIBUIÇÃO TERMINAIS</t>
  </si>
  <si>
    <t>8.1.3.1</t>
  </si>
  <si>
    <t>QTEE-ILT-7B-01 - Quadro de distribuição terminal a fornecer, instalar e comissionar, coforme projeto.</t>
  </si>
  <si>
    <t>8.1.3.2</t>
  </si>
  <si>
    <t>QTEI-EQP-7B-01 - Quadro de distribuição terminal a fornecer, instalar e comissionar, coforme projeto.</t>
  </si>
  <si>
    <t>8.1.3.3</t>
  </si>
  <si>
    <t>QTEI-EQP-7B-02 - Quadro de distribuição terminal a fornecer, instalar e comissionar, coforme projeto.</t>
  </si>
  <si>
    <t>8.1.3.4</t>
  </si>
  <si>
    <t>QTEI-EQP-7B-03 - Quadro de distribuição terminal a fornecer, instalar e comissionar, coforme projeto.</t>
  </si>
  <si>
    <t>8.1.3.5</t>
  </si>
  <si>
    <t>QTEI-EQP-7B-04 - Quadro de distribuição terminal a fornecer, instalar e comissionar, coforme projeto.</t>
  </si>
  <si>
    <t>8.1.3.6</t>
  </si>
  <si>
    <t>QTEN-ILT-6C-01 - Quadro de distribuição terminal a fornecer, instalar e comissionar, coforme projeto.</t>
  </si>
  <si>
    <t>8.1.3.7</t>
  </si>
  <si>
    <t>QTEI-TOM-6C-01 - Quadro de distribuição terminal a fornecer, instalar e comissionar, coforme projeto.</t>
  </si>
  <si>
    <t>8.1.3.8</t>
  </si>
  <si>
    <t>QTEE-ILT-6C-01 - Quadro de distribuição terminal a fornecer, instalar e comissionar, coforme projeto.</t>
  </si>
  <si>
    <t>8.1.3.9</t>
  </si>
  <si>
    <t>QTEE-ILT-6C-02 - Quadro de distribuição terminal a fornecer, instalar e comissionar, coforme projeto.</t>
  </si>
  <si>
    <t>8.1.3.10</t>
  </si>
  <si>
    <t>QTEE-ILT-6C-03 - Quadro de distribuição terminal a fornecer, instalar e comissionar, coforme projeto.</t>
  </si>
  <si>
    <t>8.1.3.11</t>
  </si>
  <si>
    <t>QTEE-ILT-6C-04 - Quadro de distribuição terminal a fornecer, instalar e comissionar, coforme projeto.</t>
  </si>
  <si>
    <t>8.1.3.12</t>
  </si>
  <si>
    <t>QTEE-ILT-6C-05 - Quadro de distribuição terminal a fornecer, instalar e comissionar, coforme projeto.</t>
  </si>
  <si>
    <t>8.1.3.13</t>
  </si>
  <si>
    <t>QTEE-ILT-6C-06 - Quadro de distribuição terminal a fornecer, instalar e comissionar, coforme projeto.</t>
  </si>
  <si>
    <t>8.1.3.14</t>
  </si>
  <si>
    <t>QTEE-ILT-6C-07 - Quadro de distribuição terminal a fornecer, instalar e comissionar, coforme projeto.</t>
  </si>
  <si>
    <t>8.1.3.15</t>
  </si>
  <si>
    <t>QTEE-ILT-6C-08 - Quadro de distribuição terminal a fornecer, instalar e comissionar, coforme projeto.</t>
  </si>
  <si>
    <t>8.1.3.16</t>
  </si>
  <si>
    <t>QTEE-ILT-6C-09 - Quadro de distribuição terminal a fornecer, instalar e comissionar, coforme projeto.</t>
  </si>
  <si>
    <t>8.1.3.17</t>
  </si>
  <si>
    <t>QTEE-ILT-6C-10 - Quadro de distribuição terminal a fornecer, instalar e comissionar, coforme projeto.</t>
  </si>
  <si>
    <t>8.1.3.18</t>
  </si>
  <si>
    <t>QTEE-ILT-6B-01  - Quadro de distribuição terminal a fornecer, instalar e comissionar, coforme projeto.</t>
  </si>
  <si>
    <t>8.1.3.19</t>
  </si>
  <si>
    <t>QTEE-ILT-6B-02 - Quadro de distribuição terminal a fornecer, instalar e comissionar, coforme projeto.</t>
  </si>
  <si>
    <t>8.1.3.20</t>
  </si>
  <si>
    <t>QTEN-ILT-6B-01 - Quadro de distribuição terminal a fornecer, instalar e comissionar, coforme projeto.</t>
  </si>
  <si>
    <t>8.1.3.21</t>
  </si>
  <si>
    <t>QTEN-ILT-6B-02 - Quadro de distribuição terminal a fornecer, instalar e comissionar, coforme projeto.</t>
  </si>
  <si>
    <t>8.1.3.22</t>
  </si>
  <si>
    <t>QTEN-ESC.R-6B-01 - Quadro de distribuição terminal a fornecer, instalar e comissionar, coforme projeto.</t>
  </si>
  <si>
    <t>8.1.3.23</t>
  </si>
  <si>
    <t>QTCONC-ILT-6B-01 - Quadro de distribuição terminal a fornecer, instalar e comissionar, coforme projeto.</t>
  </si>
  <si>
    <t>8.1.3.24</t>
  </si>
  <si>
    <t>QTCONC-ILT-6B-02 - Quadro de distribuição terminal a fornecer, instalar e comissionar, coforme projeto.</t>
  </si>
  <si>
    <t>8.1.3.25</t>
  </si>
  <si>
    <t>QTCONC-ILT-6B-03 - Quadro de distribuição terminal a fornecer, instalar e comissionar, coforme projeto.</t>
  </si>
  <si>
    <t>8.1.3.26</t>
  </si>
  <si>
    <t>QTCONC-ILT-6B-04 - Quadro de distribuição terminal a fornecer, instalar e comissionar, coforme projeto.</t>
  </si>
  <si>
    <t>8.1.3.27</t>
  </si>
  <si>
    <t>QTCONC-ILT-6B-05 - Quadro de distribuição terminal a fornecer, instalar e comissionar, coforme projeto.</t>
  </si>
  <si>
    <t>8.1.3.28</t>
  </si>
  <si>
    <t>QTCONC-ILT-6B-06 - Quadro de distribuição terminal a fornecer, instalar e comissionar, coforme projeto.</t>
  </si>
  <si>
    <t>8.1.3.29</t>
  </si>
  <si>
    <t>QTCONC-ILT-6B-07 - Quadro de distribuição terminal a fornecer, instalar e comissionar, coforme projeto.</t>
  </si>
  <si>
    <t>8.1.3.30</t>
  </si>
  <si>
    <t>QTCONC-ILT-6B-08 - Quadro de distribuição terminal a fornecer, instalar e comissionar, coforme projeto.</t>
  </si>
  <si>
    <t>8.1.3.31</t>
  </si>
  <si>
    <t>QTCONC-ILT-6B-09 - Quadro de distribuição terminal a fornecer, instalar e comissionar, coforme projeto.</t>
  </si>
  <si>
    <t>8.1.3.32</t>
  </si>
  <si>
    <t>QTCONC-ILT-6B-10 - Quadro de distribuição terminal a fornecer, instalar e comissionar, coforme projeto.</t>
  </si>
  <si>
    <t>8.1.3.33</t>
  </si>
  <si>
    <t>QTCONC-ILT-6B-11 - Quadro de distribuição terminal a fornecer, instalar e comissionar, coforme projeto.</t>
  </si>
  <si>
    <t>8.1.3.34</t>
  </si>
  <si>
    <t>QTCONC-ILT-6B-12 - Quadro de distribuição terminal a fornecer, instalar e comissionar, coforme projeto.</t>
  </si>
  <si>
    <t>8.1.3.35</t>
  </si>
  <si>
    <t>QTEE-ILT-6A-01 - Quadro de distribuição terminal a fornecer, instalar e comissionar, coforme projeto.</t>
  </si>
  <si>
    <t>8.1.3.36</t>
  </si>
  <si>
    <t>QTEE-ILT-6A-02 - Quadro de distribuição terminal a fornecer, instalar e comissionar, coforme projeto.</t>
  </si>
  <si>
    <t>8.1.3.37</t>
  </si>
  <si>
    <t>QTEI-TOM-6A-01 - Quadro de distribuição terminal a fornecer, instalar e comissionar, coforme projeto.</t>
  </si>
  <si>
    <t>8.1.3.38</t>
  </si>
  <si>
    <t>QTEN-ILT-6A-01 - Quadro de distribuição terminal a fornecer, instalar e comissionar, coforme projeto.</t>
  </si>
  <si>
    <t>8.1.3.39</t>
  </si>
  <si>
    <t>QTEN-ILT-6A-02 - Quadro de distribuição terminal a fornecer, instalar e comissionar, coforme projeto.</t>
  </si>
  <si>
    <t>8.1.3.40</t>
  </si>
  <si>
    <t>QTEI-TOM-5C-01 - Quadro de distribuição terminal a fornecer, instalar e comissionar, coforme projeto.</t>
  </si>
  <si>
    <t>8.1.3.41</t>
  </si>
  <si>
    <t>QTEI-EQP-5C-01 - Quadro de distribuição terminal a fornecer, instalar e comissionar, coforme projeto.</t>
  </si>
  <si>
    <t>8.1.3.42</t>
  </si>
  <si>
    <t>QTEI-EQP-5C-02 - Quadro de distribuição terminal a fornecer, instalar e comissionar, coforme projeto.</t>
  </si>
  <si>
    <t>8.1.3.43</t>
  </si>
  <si>
    <t>QTEI-EQP-5C-03 - Quadro de distribuição terminal a fornecer, instalar e comissionar, coforme projeto.</t>
  </si>
  <si>
    <t>8.1.3.44</t>
  </si>
  <si>
    <t>QTEI-EQP-5C-04 - Quadro de distribuição terminal a fornecer, instalar e comissionar, coforme projeto.</t>
  </si>
  <si>
    <t>8.1.3.45</t>
  </si>
  <si>
    <t>QTEI-EQP-5C-05 - Quadro de distribuição terminal a fornecer, instalar e comissionar, coforme projeto.</t>
  </si>
  <si>
    <t>8.1.3.46</t>
  </si>
  <si>
    <t>QTEI-EQP-5C-06 - Quadro de distribuição terminal a fornecer, instalar e comissionar, coforme projeto.</t>
  </si>
  <si>
    <t>8.1.3.47</t>
  </si>
  <si>
    <t>QTEE-ILT-5C-01 - Quadro de distribuição terminal a fornecer, instalar e comissionar, coforme projeto.</t>
  </si>
  <si>
    <t>8.1.3.48</t>
  </si>
  <si>
    <t>QTEI-TOM-5A-01 - Quadro de distribuição terminal a fornecer, instalar e comissionar, coforme projeto.</t>
  </si>
  <si>
    <t>8.1.3.49</t>
  </si>
  <si>
    <t>QTEI-EQP-5A-01 - Quadro de distribuição terminal a fornecer, instalar e comissionar, coforme projeto.</t>
  </si>
  <si>
    <t>8.1.3.50</t>
  </si>
  <si>
    <t>QTEI-EQP-5A-02 - Quadro de distribuição terminal a fornecer, instalar e comissionar, coforme projeto.</t>
  </si>
  <si>
    <t>8.1.3.51</t>
  </si>
  <si>
    <t>QTEI-EQP-5A-03 - Quadro de distribuição terminal a fornecer, instalar e comissionar, coforme projeto.</t>
  </si>
  <si>
    <t>8.1.3.52</t>
  </si>
  <si>
    <t>QTEI-EQP-5A-04 - Quadro de distribuição terminal a fornecer, instalar e comissionar, coforme projeto.</t>
  </si>
  <si>
    <t>8.1.3.53</t>
  </si>
  <si>
    <t>QTEI-EQP-5A-05 - Quadro de distribuição terminal a fornecer, instalar e comissionar, coforme projeto.</t>
  </si>
  <si>
    <t>8.1.3.54</t>
  </si>
  <si>
    <t>QTEI-EQP-5A-06 - Quadro de distribuição terminal a fornecer, instalar e comissionar, coforme projeto.</t>
  </si>
  <si>
    <t>8.1.3.55</t>
  </si>
  <si>
    <t>QTEE-ILT-5A-01 - Quadro de distribuição terminal a fornecer, instalar e comissionar, coforme projeto.</t>
  </si>
  <si>
    <t>8.1.3.56</t>
  </si>
  <si>
    <t>QTEE-ILT-4C-01 - Quadro de distribuição terminal a fornecer, instalar e comissionar, coforme projeto.</t>
  </si>
  <si>
    <t>8.1.3.57</t>
  </si>
  <si>
    <t>QTEE-ILT-4C-02 - Quadro de distribuição terminal a fornecer, instalar e comissionar, coforme projeto.</t>
  </si>
  <si>
    <t>8.1.3.58</t>
  </si>
  <si>
    <t>QTEI-TOM-4C-01 - Quadro de distribuição terminal a fornecer, instalar e comissionar, coforme projeto.</t>
  </si>
  <si>
    <t>8.1.3.59</t>
  </si>
  <si>
    <t>QTEI-EQP-4C-01 - Quadro de distribuição terminal a fornecer, instalar e comissionar, coforme projeto.</t>
  </si>
  <si>
    <t>8.1.3.60</t>
  </si>
  <si>
    <t>QTEN-ILT-4C-01 - Quadro de distribuição terminal a fornecer, instalar e comissionar, coforme projeto.</t>
  </si>
  <si>
    <t>8.1.3.61</t>
  </si>
  <si>
    <t>QTEN-ILT-4C-02 - Quadro de distribuição terminal a fornecer, instalar e comissionar, coforme projeto.</t>
  </si>
  <si>
    <t>8.1.3.62</t>
  </si>
  <si>
    <t>QTEN-ILC-4C-03 - Quadro de distribuição terminal a fornecer, instalar e comissionar, coforme projeto.</t>
  </si>
  <si>
    <t>8.1.3.63</t>
  </si>
  <si>
    <t>QTCONC-ILT-4C-30 - Quadro de distribuição terminal a fornecer, instalar e comissionar, coforme projeto.</t>
  </si>
  <si>
    <t>8.1.3.64</t>
  </si>
  <si>
    <t>QTCONC-ILT-4C-31 - Quadro de distribuição terminal a fornecer, instalar e comissionar, coforme projeto.</t>
  </si>
  <si>
    <t>8.1.3.65</t>
  </si>
  <si>
    <t>QTCONC-ILT-4C-32 - Quadro de distribuição terminal a fornecer, instalar e comissionar, coforme projeto.</t>
  </si>
  <si>
    <t>8.1.3.66</t>
  </si>
  <si>
    <t>QTCONC-ILT-4C-33 - Quadro de distribuição terminal a fornecer, instalar e comissionar, coforme projeto.</t>
  </si>
  <si>
    <t>8.1.3.67</t>
  </si>
  <si>
    <t>QTCONC-ILT-4C-34 - Quadro de distribuição terminal a fornecer, instalar e comissionar, coforme projeto.</t>
  </si>
  <si>
    <t>8.1.3.68</t>
  </si>
  <si>
    <t>QTCONC-ILT-4C-35 - Quadro de distribuição terminal a fornecer, instalar e comissionar, coforme projeto.</t>
  </si>
  <si>
    <t>8.1.3.69</t>
  </si>
  <si>
    <t>QTCONC-ILT-4C-36 - Quadro de distribuição terminal a fornecer, instalar e comissionar, coforme projeto.</t>
  </si>
  <si>
    <t>8.1.3.70</t>
  </si>
  <si>
    <t>QTCONC-ILT-4C-37 - Quadro de distribuição terminal a fornecer, instalar e comissionar, coforme projeto.</t>
  </si>
  <si>
    <t>8.1.3.71</t>
  </si>
  <si>
    <t>QTCONC-ILT-4C-38 - Quadro de distribuição terminal a fornecer, instalar e comissionar, coforme projeto.</t>
  </si>
  <si>
    <t>8.1.3.72</t>
  </si>
  <si>
    <t>QTCONC-ILT-4C-39 - Quadro de distribuição terminal a fornecer, instalar e comissionar, coforme projeto.</t>
  </si>
  <si>
    <t>8.1.3.73</t>
  </si>
  <si>
    <t>QTCONC-ILT-4C-40 - Quadro de distribuição terminal a fornecer, instalar e comissionar, coforme projeto.</t>
  </si>
  <si>
    <t>8.1.3.74</t>
  </si>
  <si>
    <t>QTCONC-ILT-4C-41 - Quadro de distribuição terminal a fornecer, instalar e comissionar, coforme projeto.</t>
  </si>
  <si>
    <t>8.1.3.75</t>
  </si>
  <si>
    <t>QTCONC-ILT-4C-42 - Quadro de distribuição terminal a fornecer, instalar e comissionar, coforme projeto.</t>
  </si>
  <si>
    <t>8.1.3.76</t>
  </si>
  <si>
    <t>QTCONC-ILT-4C-44 - Quadro de distribuição terminal a fornecer, instalar e comissionar, coforme projeto.</t>
  </si>
  <si>
    <t>8.1.3.77</t>
  </si>
  <si>
    <t>QTEN-ILT-4C-04 - Quadro de distribuição terminal a fornecer, instalar e comissionar, coforme projeto.</t>
  </si>
  <si>
    <t>8.1.3.78</t>
  </si>
  <si>
    <t>QTEE-ILT-4B-01 - Quadro de distribuição terminal a fornecer, instalar e comissionar, coforme projeto.</t>
  </si>
  <si>
    <t>8.1.3.79</t>
  </si>
  <si>
    <t>QTEE-ILT-4B-02 - Quadro de distribuição terminal a fornecer, instalar e comissionar, coforme projeto.</t>
  </si>
  <si>
    <t>8.1.3.80</t>
  </si>
  <si>
    <t>QTEI-TOM-4B-01 - Quadro de distribuição terminal a fornecer, instalar e comissionar, coforme projeto.</t>
  </si>
  <si>
    <t>8.1.3.81</t>
  </si>
  <si>
    <t>QTEI-EQP-4B-01 - Quadro de distribuição terminal a fornecer, instalar e comissionar, coforme projeto.</t>
  </si>
  <si>
    <t>8.1.3.82</t>
  </si>
  <si>
    <t>QTEN-ILT-4B-01 - Quadro de distribuição terminal a fornecer, instalar e comissionar, coforme projeto.</t>
  </si>
  <si>
    <t>8.1.3.83</t>
  </si>
  <si>
    <t>QTEN-ILT-4B-02 - Quadro de distribuição terminal a fornecer, instalar e comissionar, coforme projeto.</t>
  </si>
  <si>
    <t>8.1.3.84</t>
  </si>
  <si>
    <t>QTEN-ESC.R-4A-01 - Quadro de distribuição terminal a fornecer, instalar e comissionar, coforme projeto.</t>
  </si>
  <si>
    <t>8.1.3.85</t>
  </si>
  <si>
    <t>QTCONC--ILT-4B-14 - Quadro de distribuição terminal a fornecer, instalar e comissionar, coforme projeto.</t>
  </si>
  <si>
    <t>8.1.3.86</t>
  </si>
  <si>
    <t>QTCONC--ILT-4B-15 - Quadro de distribuição terminal a fornecer, instalar e comissionar, coforme projeto.</t>
  </si>
  <si>
    <t>8.1.3.87</t>
  </si>
  <si>
    <t>QTCONC--ILT-4B-16 - Quadro de distribuição terminal a fornecer, instalar e comissionar, coforme projeto.</t>
  </si>
  <si>
    <t>8.1.3.88</t>
  </si>
  <si>
    <t>QTCONC--ILT-4B-17 - Quadro de distribuição terminal a fornecer, instalar e comissionar, coforme projeto.</t>
  </si>
  <si>
    <t>8.1.3.89</t>
  </si>
  <si>
    <t>QTCONC--ILT-4B-18 - Quadro de distribuição terminal a fornecer, instalar e comissionar, coforme projeto.</t>
  </si>
  <si>
    <t>8.1.3.90</t>
  </si>
  <si>
    <t>QTCONC--ILT-4B-19 - Quadro de distribuição terminal a fornecer, instalar e comissionar, coforme projeto.</t>
  </si>
  <si>
    <t>8.1.3.91</t>
  </si>
  <si>
    <t>QTCONC--ILT-4B-20 - Quadro de distribuição terminal a fornecer, instalar e comissionar, coforme projeto.</t>
  </si>
  <si>
    <t>8.1.3.92</t>
  </si>
  <si>
    <t>QTCONC--ILT-4B-21 - Quadro de distribuição terminal a fornecer, instalar e comissionar, coforme projeto.</t>
  </si>
  <si>
    <t>8.1.3.93</t>
  </si>
  <si>
    <t>QTCONC--ILT-4B-22 - Quadro de distribuição terminal a fornecer, instalar e comissionar, coforme projeto.</t>
  </si>
  <si>
    <t>8.1.3.94</t>
  </si>
  <si>
    <t>QTCONC--ILT-4B-23 - Quadro de distribuição terminal a fornecer, instalar e comissionar, coforme projeto.</t>
  </si>
  <si>
    <t>8.1.3.95</t>
  </si>
  <si>
    <t>QTCONC--ILT-4B-24 - Quadro de distribuição terminal a fornecer, instalar e comissionar, coforme projeto.</t>
  </si>
  <si>
    <t>8.1.3.96</t>
  </si>
  <si>
    <t>QTCONC--ILT-4B-25 - Quadro de distribuição terminal a fornecer, instalar e comissionar, coforme projeto.</t>
  </si>
  <si>
    <t>8.1.3.97</t>
  </si>
  <si>
    <t>QTCONC--ILT-4B-43 - Quadro de distribuição terminal a fornecer, instalar e comissionar, coforme projeto.</t>
  </si>
  <si>
    <t>8.1.3.98</t>
  </si>
  <si>
    <t>QTCONC--ILT-4B-29 - Quadro de distribuição terminal a fornecer, instalar e comissionar, coforme projeto.</t>
  </si>
  <si>
    <t>8.1.3.99</t>
  </si>
  <si>
    <t>QTCONC--ILT-4B-28 - Quadro de distribuição terminal a fornecer, instalar e comissionar, coforme projeto.</t>
  </si>
  <si>
    <t>8.1.3.100</t>
  </si>
  <si>
    <t>QTCONC--ILT-4B-27 - Quadro de distribuição terminal a fornecer, instalar e comissionar, coforme projeto.</t>
  </si>
  <si>
    <t>8.1.3.101</t>
  </si>
  <si>
    <t>QTCONC--ILT-4B-26 - Quadro de distribuição terminal a fornecer, instalar e comissionar, coforme projeto.</t>
  </si>
  <si>
    <t>8.1.3.102</t>
  </si>
  <si>
    <t>QTEE-ILT-4A-01 - Quadro de distribuição terminal a fornecer, instalar e comissionar, coforme projeto.</t>
  </si>
  <si>
    <t>8.1.3.103</t>
  </si>
  <si>
    <t>QTEE-ILT-4A-02 - Quadro de distribuição terminal a fornecer, instalar e comissionar, coforme projeto.</t>
  </si>
  <si>
    <t>8.1.3.104</t>
  </si>
  <si>
    <t>QTEE-ILT-4A-03 - Quadro de distribuição terminal a fornecer, instalar e comissionar, coforme projeto.</t>
  </si>
  <si>
    <t>8.1.3.105</t>
  </si>
  <si>
    <t>QTEE-ILT-4A-04 - Quadro de distribuição terminal a fornecer, instalar e comissionar, coforme projeto.</t>
  </si>
  <si>
    <t>8.1.3.106</t>
  </si>
  <si>
    <t>QTEE-ILT-4A-05 - Quadro de distribuição terminal a fornecer, instalar e comissionar, coforme projeto.</t>
  </si>
  <si>
    <t>8.1.3.107</t>
  </si>
  <si>
    <t>QTEE-ELEV-4A-01 - Quadro de distribuição terminal a fornecer, instalar e comissionar, coforme projeto.</t>
  </si>
  <si>
    <t>8.1.3.108</t>
  </si>
  <si>
    <t>QTEI-TOM-4A-01 - Quadro de distribuição terminal a fornecer, instalar e comissionar, coforme projeto.</t>
  </si>
  <si>
    <t>8.1.3.109</t>
  </si>
  <si>
    <t>QTEI-EQP-4A-01 - Quadro de distribuição terminal a fornecer, instalar e comissionar, coforme projeto.</t>
  </si>
  <si>
    <t>8.1.3.110</t>
  </si>
  <si>
    <t>QTEN-ILT-4A-01 - Quadro de distribuição terminal a fornecer, instalar e comissionar, coforme projeto.</t>
  </si>
  <si>
    <t>8.1.3.111</t>
  </si>
  <si>
    <t>QTEN-ILT-4A-02 - Quadro de distribuição terminal a fornecer, instalar e comissionar, coforme projeto.</t>
  </si>
  <si>
    <t>8.1.3.112</t>
  </si>
  <si>
    <t>QTEN-ILT-4A-03 - Quadro de distribuição terminal a fornecer, instalar e comissionar, coforme projeto.</t>
  </si>
  <si>
    <t>8.1.3.113</t>
  </si>
  <si>
    <t>QTEN-ILT-4A-04 - Quadro de distribuição terminal a fornecer, instalar e comissionar, coforme projeto.</t>
  </si>
  <si>
    <t>8.1.3.114</t>
  </si>
  <si>
    <t>QTEN-ILT-4A-05 - Quadro de distribuição terminal a fornecer, instalar e comissionar, coforme projeto.</t>
  </si>
  <si>
    <t>8.1.3.115</t>
  </si>
  <si>
    <t>QTCONC-ILT-5A-01 - Quadro de distribuição terminal a fornecer, instalar e comissionar, coforme projeto.</t>
  </si>
  <si>
    <t>8.1.3.116</t>
  </si>
  <si>
    <t>QTCONC-ILT-5A-02 - Quadro de distribuição terminal a fornecer, instalar e comissionar, coforme projeto.</t>
  </si>
  <si>
    <t>8.1.3.117</t>
  </si>
  <si>
    <t>QTCONC-ILT-5A-03 - Quadro de distribuição terminal a fornecer, instalar e comissionar, coforme projeto.</t>
  </si>
  <si>
    <t>8.1.3.118</t>
  </si>
  <si>
    <t>QTCONC-ILT-5A-04 - Quadro de distribuição terminal a fornecer, instalar e comissionar, coforme projeto.</t>
  </si>
  <si>
    <t>8.1.3.119</t>
  </si>
  <si>
    <t>QTCONC-ILT-5A-05 - Quadro de distribuição terminal a fornecer, instalar e comissionar, coforme projeto.</t>
  </si>
  <si>
    <t>8.1.3.120</t>
  </si>
  <si>
    <t>QTCONC-ILT-5A-06 - Quadro de distribuição terminal a fornecer, instalar e comissionar, coforme projeto.</t>
  </si>
  <si>
    <t>8.1.3.121</t>
  </si>
  <si>
    <t>QTCONC-ILT-5A-07 - Quadro de distribuição terminal a fornecer, instalar e comissionar, coforme projeto.</t>
  </si>
  <si>
    <t>8.1.3.122</t>
  </si>
  <si>
    <t>QTCONC-ILT-5A-08 - Quadro de distribuição terminal a fornecer, instalar e comissionar, coforme projeto.</t>
  </si>
  <si>
    <t>8.1.3.123</t>
  </si>
  <si>
    <t>QTCONC-ILT-5A-09 - Quadro de distribuição terminal a fornecer, instalar e comissionar, coforme projeto.</t>
  </si>
  <si>
    <t>8.1.3.124</t>
  </si>
  <si>
    <t>QTCONC-ILT-5A-10 - Quadro de distribuição terminal a fornecer, instalar e comissionar, coforme projeto.</t>
  </si>
  <si>
    <t>8.1.3.125</t>
  </si>
  <si>
    <t>QTCONC-ILT-5A-11 - Quadro de distribuição terminal a fornecer, instalar e comissionar, coforme projeto.</t>
  </si>
  <si>
    <t>8.1.3.126</t>
  </si>
  <si>
    <t>QTCONC-ILT-5A-12 - Quadro de distribuição terminal a fornecer, instalar e comissionar, coforme projeto.</t>
  </si>
  <si>
    <t>8.1.3.127</t>
  </si>
  <si>
    <t>QTCONC-ILT-5A-13 - Quadro de distribuição terminal a fornecer, instalar e comissionar, coforme projeto.</t>
  </si>
  <si>
    <t>8.1.3.128</t>
  </si>
  <si>
    <t>QTCONC-ILT-5A-49 - Quadro de distribuição terminal a fornecer, instalar e comissionar, coforme projeto.</t>
  </si>
  <si>
    <t>8.1.3.129</t>
  </si>
  <si>
    <t>QTCONC-ILT-5A-48 - Quadro de distribuição terminal a fornecer, instalar e comissionar, coforme projeto.</t>
  </si>
  <si>
    <t>8.1.3.130</t>
  </si>
  <si>
    <t>QTEE-ILT-3B-01 - Quadro de distribuição terminal a fornecer, instalar e comissionar, coforme projeto.</t>
  </si>
  <si>
    <t>8.1.3.131</t>
  </si>
  <si>
    <t>QTEN-ILT-3B-01 - Quadro de distribuição terminal a fornecer, instalar e comissionar, coforme projeto.</t>
  </si>
  <si>
    <t>8.1.3.132</t>
  </si>
  <si>
    <t>QTEN-ESC.R-3B-01 - Quadro de distribuição terminal a fornecer, instalar e comissionar, coforme projeto.</t>
  </si>
  <si>
    <t>8.1.3.133</t>
  </si>
  <si>
    <t>QTEI-TOM-3B-01 - Quadro de distribuição terminal a fornecer, instalar e comissionar, coforme projeto.</t>
  </si>
  <si>
    <t>8.1.3.134</t>
  </si>
  <si>
    <t>QTEI-EQP-3B-01 - Quadro de distribuição terminal a fornecer, instalar e comissionar, coforme projeto.</t>
  </si>
  <si>
    <t>8.1.3.135</t>
  </si>
  <si>
    <t>QTCONC-ILT-2C-09 - Quadro de distribuição terminal a fornecer, instalar e comissionar, coforme projeto.</t>
  </si>
  <si>
    <t>8.1.3.136</t>
  </si>
  <si>
    <t>QTCONC-ILT-2C-08 - Quadro de distribuição terminal a fornecer, instalar e comissionar, coforme projeto.</t>
  </si>
  <si>
    <t>8.1.3.137</t>
  </si>
  <si>
    <t>QTCONC-ILT-2C-07 - Quadro de distribuição terminal a fornecer, instalar e comissionar, coforme projeto.</t>
  </si>
  <si>
    <t>8.1.3.138</t>
  </si>
  <si>
    <t>QTCONC-ILT-2C-06 - Quadro de distribuição terminal a fornecer, instalar e comissionar, coforme projeto.</t>
  </si>
  <si>
    <t>8.1.3.139</t>
  </si>
  <si>
    <t>QTCONC-ILT-2C-05 - Quadro de distribuição terminal a fornecer, instalar e comissionar, coforme projeto.</t>
  </si>
  <si>
    <t>8.1.3.140</t>
  </si>
  <si>
    <t>QTCONC-ILT-2C-04 - Quadro de distribuição terminal a fornecer, instalar e comissionar, coforme projeto.</t>
  </si>
  <si>
    <t>8.1.3.141</t>
  </si>
  <si>
    <t>QTCONC-ILT-2C-03 - Quadro de distribuição terminal a fornecer, instalar e comissionar, coforme projeto.</t>
  </si>
  <si>
    <t>8.1.3.142</t>
  </si>
  <si>
    <t>QTCONC-ILT-2C-02 - Quadro de distribuição terminal a fornecer, instalar e comissionar, coforme projeto.</t>
  </si>
  <si>
    <t>8.1.3.143</t>
  </si>
  <si>
    <t>QTCONC-ILT-2C-01 - Quadro de distribuição terminal a fornecer, instalar e comissionar, coforme projeto.</t>
  </si>
  <si>
    <t>8.1.3.144</t>
  </si>
  <si>
    <t>QTEI-EQP-2C-01 - Quadro de distribuição terminal a fornecer, instalar e comissionar, coforme projeto.</t>
  </si>
  <si>
    <t>8.1.3.145</t>
  </si>
  <si>
    <t>QTEI-TOM-2C-01 - Quadro de distribuição terminal a fornecer, instalar e comissionar, coforme projeto.</t>
  </si>
  <si>
    <t>8.1.3.146</t>
  </si>
  <si>
    <t>QTEE-ILT-2C-04 - Quadro de distribuição terminal a fornecer, instalar e comissionar, coforme projeto.</t>
  </si>
  <si>
    <t>8.1.3.147</t>
  </si>
  <si>
    <t>QTEE-ILT-2C-03 - Quadro de distribuição terminal a fornecer, instalar e comissionar, coforme projeto.</t>
  </si>
  <si>
    <t>8.1.3.148</t>
  </si>
  <si>
    <t>QTEE-ILT-2C-02 - Quadro de distribuição terminal a fornecer, instalar e comissionar, coforme projeto.</t>
  </si>
  <si>
    <t>8.1.3.149</t>
  </si>
  <si>
    <t>QTEE-ILT-2C-01 - Quadro de distribuição terminal a fornecer, instalar e comissionar, coforme projeto.</t>
  </si>
  <si>
    <t>8.1.3.150</t>
  </si>
  <si>
    <t>QTEN-ILT-2C-04 - Quadro de distribuição terminal a fornecer, instalar e comissionar, coforme projeto.</t>
  </si>
  <si>
    <t>8.1.3.151</t>
  </si>
  <si>
    <t>QTEN-ILT-2C-03 - Quadro de distribuição terminal a fornecer, instalar e comissionar, coforme projeto.</t>
  </si>
  <si>
    <t>8.1.3.152</t>
  </si>
  <si>
    <t>QTEN-ILT-2C-02 - Quadro de distribuição terminal a fornecer, instalar e comissionar, coforme projeto.</t>
  </si>
  <si>
    <t>8.1.3.153</t>
  </si>
  <si>
    <t>QTEN-ILT-2C-01 - Quadro de distribuição terminal a fornecer, instalar e comissionar, coforme projeto.</t>
  </si>
  <si>
    <t>8.1.3.154</t>
  </si>
  <si>
    <t>QTEN-ESC.R-2C-01 - Quadro de distribuição terminal a fornecer, instalar e comissionar, coforme projeto.</t>
  </si>
  <si>
    <t>8.1.3.155</t>
  </si>
  <si>
    <t>QTCONC-ILT-2B-23 - Quadro de distribuição terminal a fornecer, instalar e comissionar, coforme projeto.</t>
  </si>
  <si>
    <t>8.1.3.156</t>
  </si>
  <si>
    <t>QTCONC-ILT-2B-15 - Quadro de distribuição terminal a fornecer, instalar e comissionar, coforme projeto.</t>
  </si>
  <si>
    <t>8.1.3.157</t>
  </si>
  <si>
    <t>QTCONC-ILT-2B-14 - Quadro de distribuição terminal a fornecer, instalar e comissionar, coforme projeto.</t>
  </si>
  <si>
    <t>8.1.3.158</t>
  </si>
  <si>
    <t>QTCONC-ILT-2B-13 - Quadro de distribuição terminal a fornecer, instalar e comissionar, coforme projeto.</t>
  </si>
  <si>
    <t>8.1.3.159</t>
  </si>
  <si>
    <t>QTCONC-ILT-2B-12 - Quadro de distribuição terminal a fornecer, instalar e comissionar, coforme projeto.</t>
  </si>
  <si>
    <t>8.1.3.160</t>
  </si>
  <si>
    <t>QTCONC-ILT-2B-11 - Quadro de distribuição terminal a fornecer, instalar e comissionar, coforme projeto.</t>
  </si>
  <si>
    <t>8.1.3.161</t>
  </si>
  <si>
    <t>QTCONC-ILT-2B-10 - Quadro de distribuição terminal a fornecer, instalar e comissionar, coforme projeto.</t>
  </si>
  <si>
    <t>8.1.3.162</t>
  </si>
  <si>
    <t>QTCONC-ILT-2B-03 - Quadro de distribuição terminal a fornecer, instalar e comissionar, coforme projeto.</t>
  </si>
  <si>
    <t>8.1.3.163</t>
  </si>
  <si>
    <t>QTEI-TOM-2B-01 - Quadro de distribuição terminal a fornecer, instalar e comissionar, coforme projeto.</t>
  </si>
  <si>
    <t>8.1.3.164</t>
  </si>
  <si>
    <t>QTEI-EQP-2B-01 - Quadro de distribuição terminal a fornecer, instalar e comissionar, coforme projeto.</t>
  </si>
  <si>
    <t>8.1.3.165</t>
  </si>
  <si>
    <t>QTEE-ILT-2B-06 - Quadro de distribuição terminal a fornecer, instalar e comissionar, coforme projeto.</t>
  </si>
  <si>
    <t>8.1.3.166</t>
  </si>
  <si>
    <t>QTEE-ILT-2B-05 - Quadro de distribuição terminal a fornecer, instalar e comissionar, coforme projeto.</t>
  </si>
  <si>
    <t>8.1.3.167</t>
  </si>
  <si>
    <t>QTEE-ILT-2B-04 - Quadro de distribuição terminal a fornecer, instalar e comissionar, coforme projeto.</t>
  </si>
  <si>
    <t>8.1.3.168</t>
  </si>
  <si>
    <t>QTEE-ILT-2B-03 - Quadro de distribuição terminal a fornecer, instalar e comissionar, coforme projeto.</t>
  </si>
  <si>
    <t>8.1.3.169</t>
  </si>
  <si>
    <t>QTEE-ILT-2B-02 - Quadro de distribuição terminal a fornecer, instalar e comissionar, coforme projeto.</t>
  </si>
  <si>
    <t>8.1.3.170</t>
  </si>
  <si>
    <t>QTEE-ILT-2B-01 - Quadro de distribuição terminal a fornecer, instalar e comissionar, coforme projeto.</t>
  </si>
  <si>
    <t>8.1.3.171</t>
  </si>
  <si>
    <t>QTEE-ELEV-2B-04 - Quadro de distribuição terminal a fornecer, instalar e comissionar, coforme projeto.</t>
  </si>
  <si>
    <t>8.1.3.172</t>
  </si>
  <si>
    <t>QTEE-EST-2B-04 - Quadro de distribuição terminal a fornecer, instalar e comissionar, coforme projeto.</t>
  </si>
  <si>
    <t>8.1.3.173</t>
  </si>
  <si>
    <t>QTEE-ILP-2B-01 - Quadro de distribuição terminal a fornecer, instalar e comissionar, coforme projeto.</t>
  </si>
  <si>
    <t>8.1.3.174</t>
  </si>
  <si>
    <t>QTEE-P.EMB-2B-02 - Quadro de distribuição terminal a fornecer, instalar e comissionar, coforme projeto.</t>
  </si>
  <si>
    <t>8.1.3.175</t>
  </si>
  <si>
    <t>QTEE-ELEV-2B-06 - Quadro de distribuição terminal a fornecer, instalar e comissionar, coforme projeto.</t>
  </si>
  <si>
    <t>8.1.3.176</t>
  </si>
  <si>
    <t>QTEE-EST-2B-01 - Quadro de distribuição terminal a fornecer, instalar e comissionar, coforme projeto.</t>
  </si>
  <si>
    <t>8.1.3.177</t>
  </si>
  <si>
    <t>QTEE-EST-2B-02 - Quadro de distribuição terminal a fornecer, instalar e comissionar, coforme projeto.</t>
  </si>
  <si>
    <t>8.1.3.178</t>
  </si>
  <si>
    <t>QTEE-EST-2B-03 - Quadro de distribuição terminal a fornecer, instalar e comissionar, coforme projeto.</t>
  </si>
  <si>
    <t>8.1.3.179</t>
  </si>
  <si>
    <t>QTEE-ILP-2B-02 - Quadro de distribuição terminal a fornecer, instalar e comissionar, coforme projeto.</t>
  </si>
  <si>
    <t>8.1.3.180</t>
  </si>
  <si>
    <t>QTEE-P.EMB-2B-01 - Quadro de distribuição terminal a fornecer, instalar e comissionar, coforme projeto.</t>
  </si>
  <si>
    <t>8.1.3.181</t>
  </si>
  <si>
    <t>QTEE-ELEV-2B-03 - Quadro de distribuição terminal a fornecer, instalar e comissionar, coforme projeto.</t>
  </si>
  <si>
    <t>8.1.3.182</t>
  </si>
  <si>
    <t>QTEE-ELEV-2B-05 - Quadro de distribuição terminal a fornecer, instalar e comissionar, coforme projeto.</t>
  </si>
  <si>
    <t>8.1.3.183</t>
  </si>
  <si>
    <t>QTEE-ELEV-2B-02 - Quadro de distribuição terminal a fornecer, instalar e comissionar, coforme projeto.</t>
  </si>
  <si>
    <t>8.1.3.184</t>
  </si>
  <si>
    <t>QTEN-ILT-2B-06 - Quadro de distribuição terminal a fornecer, instalar e comissionar, coforme projeto.</t>
  </si>
  <si>
    <t>8.1.3.185</t>
  </si>
  <si>
    <t>QTEN-ILT-2B-05 - Quadro de distribuição terminal a fornecer, instalar e comissionar, coforme projeto.</t>
  </si>
  <si>
    <t>8.1.3.186</t>
  </si>
  <si>
    <t>QTEN-ILT-2B-04 - Quadro de distribuição terminal a fornecer, instalar e comissionar, coforme projeto.</t>
  </si>
  <si>
    <t>8.1.3.187</t>
  </si>
  <si>
    <t>QTEN-ILT-2B-03 - Quadro de distribuição terminal a fornecer, instalar e comissionar, coforme projeto.</t>
  </si>
  <si>
    <t>8.1.3.188</t>
  </si>
  <si>
    <t>QTEN-ILT-2B-02 - Quadro de distribuição terminal a fornecer, instalar e comissionar, coforme projeto.</t>
  </si>
  <si>
    <t>8.1.3.189</t>
  </si>
  <si>
    <t>QTEN-ILT-2B-01 - Quadro de distribuição terminal a fornecer, instalar e comissionar, coforme projeto.</t>
  </si>
  <si>
    <t>8.1.3.190</t>
  </si>
  <si>
    <t>QTEN-ESC.R-2B-04 - Quadro de distribuição terminal a fornecer, instalar e comissionar, coforme projeto.</t>
  </si>
  <si>
    <t>8.1.3.191</t>
  </si>
  <si>
    <t>QTEN-ESC.R-2B-01 - Quadro de distribuição terminal a fornecer, instalar e comissionar, coforme projeto.</t>
  </si>
  <si>
    <t>8.1.3.192</t>
  </si>
  <si>
    <t>QTEN-ESC.R-2B-02 - Quadro de distribuição terminal a fornecer, instalar e comissionar, coforme projeto.</t>
  </si>
  <si>
    <t>8.1.3.193</t>
  </si>
  <si>
    <t>QTEN-ESC.R-2B-03 - Quadro de distribuição terminal a fornecer, instalar e comissionar, coforme projeto.</t>
  </si>
  <si>
    <t>8.1.3.194</t>
  </si>
  <si>
    <t>QTEN-ILP-2B-02 - Quadro de distribuição terminal a fornecer, instalar e comissionar, coforme projeto.</t>
  </si>
  <si>
    <t>8.1.3.195</t>
  </si>
  <si>
    <t>QTEN-ILP-2B-01 - Quadro de distribuição terminal a fornecer, instalar e comissionar, coforme projeto.</t>
  </si>
  <si>
    <t>8.1.3.196</t>
  </si>
  <si>
    <t>QTEN-ILT-2B-07 - Quadro de distribuição terminal a fornecer, instalar e comissionar, coforme projeto.</t>
  </si>
  <si>
    <t>8.1.3.197</t>
  </si>
  <si>
    <t>QTCONC-ILT-2A-22 - Quadro de distribuição terminal a fornecer, instalar e comissionar, coforme projeto.</t>
  </si>
  <si>
    <t>8.1.3.198</t>
  </si>
  <si>
    <t>QTCONC-ILT-2A-21 - Quadro de distribuição terminal a fornecer, instalar e comissionar, coforme projeto.</t>
  </si>
  <si>
    <t>8.1.3.199</t>
  </si>
  <si>
    <t>QTCONC-ILT-2A-20 - Quadro de distribuição terminal a fornecer, instalar e comissionar, coforme projeto.</t>
  </si>
  <si>
    <t>8.1.3.200</t>
  </si>
  <si>
    <t>QTCONC-ILT-2A-19 - Quadro de distribuição terminal a fornecer, instalar e comissionar, coforme projeto.</t>
  </si>
  <si>
    <t>8.1.3.201</t>
  </si>
  <si>
    <t>QTCONC-ILT-2A-18 - Quadro de distribuição terminal a fornecer, instalar e comissionar, coforme projeto.</t>
  </si>
  <si>
    <t>8.1.3.202</t>
  </si>
  <si>
    <t>QTCONC-ILT-2A-17 - Quadro de distribuição terminal a fornecer, instalar e comissionar, coforme projeto.</t>
  </si>
  <si>
    <t>8.1.3.203</t>
  </si>
  <si>
    <t>QTCONC-ILT-2A-16 - Quadro de distribuição terminal a fornecer, instalar e comissionar, coforme projeto.</t>
  </si>
  <si>
    <t>8.1.3.204</t>
  </si>
  <si>
    <t>QTEI-TOM-2A-01 - Quadro de distribuição terminal a fornecer, instalar e comissionar, coforme projeto.</t>
  </si>
  <si>
    <t>8.1.3.205</t>
  </si>
  <si>
    <t>QTEI-EQP-2A-01 - Quadro de distribuição terminal a fornecer, instalar e comissionar, coforme projeto.</t>
  </si>
  <si>
    <t>8.1.3.206</t>
  </si>
  <si>
    <t>QTEE-ILT-2A-08 - Quadro de distribuição terminal a fornecer, instalar e comissionar, coforme projeto.</t>
  </si>
  <si>
    <t>8.1.3.207</t>
  </si>
  <si>
    <t>QTEE-ILT-2A-07 - Quadro de distribuição terminal a fornecer, instalar e comissionar, coforme projeto.</t>
  </si>
  <si>
    <t>8.1.3.208</t>
  </si>
  <si>
    <t>QTEE-ILT-2A-06 - Quadro de distribuição terminal a fornecer, instalar e comissionar, coforme projeto.</t>
  </si>
  <si>
    <t>8.1.3.209</t>
  </si>
  <si>
    <t>QTEE-ILT-2A-05 - Quadro de distribuição terminal a fornecer, instalar e comissionar, coforme projeto.</t>
  </si>
  <si>
    <t>8.1.3.210</t>
  </si>
  <si>
    <t>QTEE-ILT-2A-04 - Quadro de distribuição terminal a fornecer, instalar e comissionar, coforme projeto.</t>
  </si>
  <si>
    <t>8.1.3.211</t>
  </si>
  <si>
    <t>QTEE-ILT-2A-03 - Quadro de distribuição terminal a fornecer, instalar e comissionar, coforme projeto.</t>
  </si>
  <si>
    <t>8.1.3.212</t>
  </si>
  <si>
    <t>QTEE-ILT-2A-02 - Quadro de distribuição terminal a fornecer, instalar e comissionar, coforme projeto.</t>
  </si>
  <si>
    <t>8.1.3.213</t>
  </si>
  <si>
    <t>QTEE-ILT-2A-01 - Quadro de distribuição terminal a fornecer, instalar e comissionar, coforme projeto.</t>
  </si>
  <si>
    <t>8.1.3.214</t>
  </si>
  <si>
    <t>QTEE-ELV-2A-03 - Quadro de distribuição terminal a fornecer, instalar e comissionar, coforme projeto.</t>
  </si>
  <si>
    <t>8.1.3.215</t>
  </si>
  <si>
    <t>QTEE-ELV-2A-02 - Quadro de distribuição terminal a fornecer, instalar e comissionar, coforme projeto.</t>
  </si>
  <si>
    <t>8.1.3.216</t>
  </si>
  <si>
    <t>QTEE-ELV-2A-01 - Quadro de distribuição terminal a fornecer, instalar e comissionar, coforme projeto.</t>
  </si>
  <si>
    <t>8.1.3.217</t>
  </si>
  <si>
    <t>QTEE-ILP-2A-01 - Quadro de distribuição terminal a fornecer, instalar e comissionar, coforme projeto.</t>
  </si>
  <si>
    <t>8.1.3.218</t>
  </si>
  <si>
    <t>QTEN-ILT-2A-07 - Quadro de distribuição terminal a fornecer, instalar e comissionar, coforme projeto.</t>
  </si>
  <si>
    <t>8.1.3.219</t>
  </si>
  <si>
    <t>QTEN-ILT-2A-06 - Quadro de distribuição terminal a fornecer, instalar e comissionar, coforme projeto.</t>
  </si>
  <si>
    <t>8.1.3.220</t>
  </si>
  <si>
    <t>QTEN-ILT-2A-05 - Quadro de distribuição terminal a fornecer, instalar e comissionar, coforme projeto.</t>
  </si>
  <si>
    <t>8.1.3.221</t>
  </si>
  <si>
    <t>QTEN-ILT-2A-04 - Quadro de distribuição terminal a fornecer, instalar e comissionar, coforme projeto.</t>
  </si>
  <si>
    <t>8.1.3.222</t>
  </si>
  <si>
    <t>QTEN-ILT-2A-03 - Quadro de distribuição terminal a fornecer, instalar e comissionar, coforme projeto.</t>
  </si>
  <si>
    <t>8.1.3.223</t>
  </si>
  <si>
    <t>QTEN-ILT-2A-02 - Quadro de distribuição terminal a fornecer, instalar e comissionar, coforme projeto.</t>
  </si>
  <si>
    <t>8.1.3.224</t>
  </si>
  <si>
    <t>QTEN-ILT-2A-01 - Quadro de distribuição terminal a fornecer, instalar e comissionar, coforme projeto.</t>
  </si>
  <si>
    <t>8.1.3.225</t>
  </si>
  <si>
    <t>QTEN-ESC.R-2A-02 - Quadro de distribuição terminal a fornecer, instalar e comissionar, coforme projeto.</t>
  </si>
  <si>
    <t>8.1.3.226</t>
  </si>
  <si>
    <t>QTEN-ESC.R-2A-01 - Quadro de distribuição terminal a fornecer, instalar e comissionar, coforme projeto.</t>
  </si>
  <si>
    <t>8.1.3.227</t>
  </si>
  <si>
    <t>QTEN-ILP-2A-01 - Quadro de distribuição terminal a fornecer, instalar e comissionar, coforme projeto.</t>
  </si>
  <si>
    <t>8.1.3.228</t>
  </si>
  <si>
    <t>QTEI-TOM-1B-02 - Quadro de distribuição terminal a fornecer, instalar e comissionar, coforme projeto.</t>
  </si>
  <si>
    <t>8.1.3.229</t>
  </si>
  <si>
    <t>QTEI-FOR-1A-01 - Quadro de distribuição terminal a fornecer, instalar e comissionar, coforme projeto.</t>
  </si>
  <si>
    <t>8.1.3.230</t>
  </si>
  <si>
    <t>QTEE-ILT-1B-01 - Quadro de distribuição terminal a fornecer, instalar e comissionar, coforme projeto.</t>
  </si>
  <si>
    <t>8.1.3.231</t>
  </si>
  <si>
    <t>QTEE-EQP-1A-01 - Quadro de distribuição terminal a fornecer, instalar e comissionar, coforme projeto.</t>
  </si>
  <si>
    <t>8.1.3.232</t>
  </si>
  <si>
    <t>QTEE-EQP-1A-02 - Quadro de distribuição terminal a fornecer, instalar e comissionar, coforme projeto.</t>
  </si>
  <si>
    <t>8.1.3.233</t>
  </si>
  <si>
    <t>QTEE-EQP-1A-03 - Quadro de distribuição terminal a fornecer, instalar e comissionar, coforme projeto.</t>
  </si>
  <si>
    <t>8.1.3.234</t>
  </si>
  <si>
    <t>QTEE-EQP-1A-04 - Quadro de distribuição terminal a fornecer, instalar e comissionar, coforme projeto.</t>
  </si>
  <si>
    <t>8.1.3.235</t>
  </si>
  <si>
    <t>QTEE-EQP-1A-05 - Quadro de distribuição terminal a fornecer, instalar e comissionar, coforme projeto.</t>
  </si>
  <si>
    <t>8.1.3.236</t>
  </si>
  <si>
    <t>QTEE-EQP-1A-06 - Quadro de distribuição terminal a fornecer, instalar e comissionar, coforme projeto.</t>
  </si>
  <si>
    <t>8.1.3.237</t>
  </si>
  <si>
    <t>QTEE-EQP-1A-07 - Quadro de distribuição terminal a fornecer, instalar e comissionar, coforme projeto.</t>
  </si>
  <si>
    <t>8.1.3.238</t>
  </si>
  <si>
    <t>QTEE-ILT-1B-02 - Quadro de distribuição terminal a fornecer, instalar e comissionar, coforme projeto.</t>
  </si>
  <si>
    <t>8.1.3.239</t>
  </si>
  <si>
    <t>QTEE-EQP-1B-01 - Quadro de distribuição terminal a fornecer, instalar e comissionar, coforme projeto.</t>
  </si>
  <si>
    <t>8.1.3.240</t>
  </si>
  <si>
    <t>QTEE-EQP-1B-02 - Quadro de distribuição terminal a fornecer, instalar e comissionar, coforme projeto.</t>
  </si>
  <si>
    <t>8.1.3.241</t>
  </si>
  <si>
    <t>QTEE-EQP-1B-03 - Quadro de distribuição terminal a fornecer, instalar e comissionar, coforme projeto.</t>
  </si>
  <si>
    <t>8.1.3.242</t>
  </si>
  <si>
    <t>QTEE-EQP-1B-04 - Quadro de distribuição terminal a fornecer, instalar e comissionar, coforme projeto.</t>
  </si>
  <si>
    <t>8.1.3.243</t>
  </si>
  <si>
    <t>QTEE-EQP-1B-05 - Quadro de distribuição terminal a fornecer, instalar e comissionar, coforme projeto.</t>
  </si>
  <si>
    <t>8.1.3.244</t>
  </si>
  <si>
    <t>QTEE-EQP-1B-06 - Quadro de distribuição terminal a fornecer, instalar e comissionar, coforme projeto.</t>
  </si>
  <si>
    <t>8.1.3.245</t>
  </si>
  <si>
    <t>QTEE-EQP-1B-07 - Quadro de distribuição terminal a fornecer, instalar e comissionar, coforme projeto.</t>
  </si>
  <si>
    <t>8.1.3.246</t>
  </si>
  <si>
    <t>QTEE-EQP-1B-08 - Quadro de distribuição terminal a fornecer, instalar e comissionar, coforme projeto.</t>
  </si>
  <si>
    <t>8.1.3.247</t>
  </si>
  <si>
    <t>QTEE-ELV-1B-01 - Quadro de distribuição terminal a fornecer, instalar e comissionar, coforme projeto.</t>
  </si>
  <si>
    <t>8.1.3.248</t>
  </si>
  <si>
    <t>QTEE-ELV-1B-02 - Quadro de distribuição terminal a fornecer, instalar e comissionar, coforme projeto.</t>
  </si>
  <si>
    <t>8.2</t>
  </si>
  <si>
    <t>CABOS DE COBRE</t>
  </si>
  <si>
    <t>8.2.1</t>
  </si>
  <si>
    <t>CABOS DE COBRE ISOLADOS  UNIPOLARES - 0,45/0,75 Kv</t>
  </si>
  <si>
    <t>8.2.1.1</t>
  </si>
  <si>
    <t>Fornecimento e instalação de cabo de cobre isolado para uso interno, com EPR, 750V, 70°C, seção nominal 2,5mm2, unipolar.</t>
  </si>
  <si>
    <t>8.2.1.2</t>
  </si>
  <si>
    <t>Fornecimento e instalação de cabo de cobre isolado para uso interno, 750V, 70°C, seção nominal 4,0mm2, unipolar.</t>
  </si>
  <si>
    <t>8.2.1.3</t>
  </si>
  <si>
    <t>Fornecimento e instalação de cabo de cobre isolado com EPR, 750V, 70°C, seção nominal 6,0mm2, unipolar. REF.: Afumex da PRYSMIAN ou tecnicamente equivalente.</t>
  </si>
  <si>
    <t>8.2.2</t>
  </si>
  <si>
    <t>CABOS DE COBRE ISOLADOS - USO INTERNO 0,6/1,0 kV</t>
  </si>
  <si>
    <t>8.2.2.1</t>
  </si>
  <si>
    <t>Fornecimento e instalação de cabo de cobre isolado para uso interno, 0,6/1,0kV, 90°C, seção nominal 4,0mm2, unipolar.</t>
  </si>
  <si>
    <t>8.2.2.2</t>
  </si>
  <si>
    <t>Fornecimento e instalação de cabo de cobre isolado para uso interno, 0,6/1,0kV, 90°C, seção nominal 6,0mm2, unipolar.</t>
  </si>
  <si>
    <t>8.2.2.3</t>
  </si>
  <si>
    <t>Fornecimento e instalação de cabo de cobre isolado para uso interno, 0,6/1,0kV, 90°C, seção nominal 10,0mm2, unipolar.</t>
  </si>
  <si>
    <t>8.2.2.4</t>
  </si>
  <si>
    <t>Fornecimento e instalação de cabo de cobre isolado para uso interno, 0,6/1,0kV, 90°C, seção nominal 16,0mm2, unipolar.</t>
  </si>
  <si>
    <t>8.2.2.5</t>
  </si>
  <si>
    <t>Fornecimento e instalação de cabo de cobre isolado para uso interno, 0,6/1,0kV, 90°C, seção nominal 25,0mm2, unipolar.</t>
  </si>
  <si>
    <t>8.2.2.6</t>
  </si>
  <si>
    <t>Fornecimento e instalação de cabo de cobre isolado para uso interno, 0,6/1,0kV, 90°C, seção nominal 35,0mm2, unipolar.</t>
  </si>
  <si>
    <t>8.2.2.7</t>
  </si>
  <si>
    <t>Fornecimento e instalação de cabo de cobre isolado para uso interno, 0,6/1,0kV, 90°C, seção nominal 50,0mm2, unipolar.</t>
  </si>
  <si>
    <t>8.2.2.8</t>
  </si>
  <si>
    <t>Fornecimento e instalação de cabo de cobre isolado para uso interno, 0,6/1,0kV, 90°C, seção nominal 70,0mm2, unipolar.</t>
  </si>
  <si>
    <t>8.2.2.9</t>
  </si>
  <si>
    <t>Fornecimento e instalação de cabo de cobre isolado para uso interno, 0,6/1,0kV, 90°C, seção nominal 95,0mm2, unipolar.</t>
  </si>
  <si>
    <t>8.2.2.10</t>
  </si>
  <si>
    <t>Fornecimento e instalação de cabo de cobre isolado para uso interno, 0,6/1,0kV, 90°C, seção nominal 120,0mm2, unipolar.</t>
  </si>
  <si>
    <t>8.2.2.11</t>
  </si>
  <si>
    <t>Fornecimento e instalação de cabo de cobre isolado para uso interno, 0,6/1,0kV, 90°C, seção nominal 185,0mm2, unipolar.</t>
  </si>
  <si>
    <t>8.3</t>
  </si>
  <si>
    <t>ELETRODUTOS</t>
  </si>
  <si>
    <t>8.3.1</t>
  </si>
  <si>
    <t>ELETRODUTOS METÁLICOS</t>
  </si>
  <si>
    <t>8.3.1.1</t>
  </si>
  <si>
    <t>Fornecimento e instalação de eletroduto de aço galvanizado com conexões e acessórios ø3/4''</t>
  </si>
  <si>
    <t>8.3.1.2</t>
  </si>
  <si>
    <t>Fornecimento e instalação de eletroduto de aço galvanizado com conexões e acessórios ø1"</t>
  </si>
  <si>
    <t>8.3.1.3</t>
  </si>
  <si>
    <t>Fornecimento e instalação de eletroduto de aço galvanizado com conexões e acessórios ø1.1/4"</t>
  </si>
  <si>
    <t>8.3.1.4</t>
  </si>
  <si>
    <t>Fornecimento e instalação de eletroduto de aço galvanizado com conexões e acessórios ø1.1/2"</t>
  </si>
  <si>
    <t>8.3.2</t>
  </si>
  <si>
    <t>ELETRODUTOS DE PVC</t>
  </si>
  <si>
    <t>8.3.2.1</t>
  </si>
  <si>
    <t>Fornecimento e instalação de eletroduto de PVC rígido com conexões e acessórios ø3/4"</t>
  </si>
  <si>
    <t>8.3.2.2</t>
  </si>
  <si>
    <t>Fornecimento e instalação de eletroduto de PVC rígido com conexões e acessórios ø1"</t>
  </si>
  <si>
    <t>8.3.2.3</t>
  </si>
  <si>
    <t>Fornecimento e instalação de eletroduto de PVC rígido com conexões e acessórios ø1.1/4"</t>
  </si>
  <si>
    <t>8.3.2.4</t>
  </si>
  <si>
    <t>Fornecimento e instalação de eletroduto de PVC rígido com conexões e acessórios ø1.1/2"</t>
  </si>
  <si>
    <t>8.4</t>
  </si>
  <si>
    <t>ELETROCALHAS</t>
  </si>
  <si>
    <t>8.4.1</t>
  </si>
  <si>
    <t>ELETROCALHAS METÁLICAS</t>
  </si>
  <si>
    <t>8.4.1.1</t>
  </si>
  <si>
    <t>Fornecimento e instalação de eletrocalha galvanizada perfurada com tampa, dimensões: 50x50mm</t>
  </si>
  <si>
    <t>8.4.1.2</t>
  </si>
  <si>
    <t>Fornecimento e instalação de eletrocalha galvanizada perfurada com tampa, dimensões:100x50mm</t>
  </si>
  <si>
    <t>8.4.1.3</t>
  </si>
  <si>
    <t>Fornecimento e instalação de eletrocalha galvanizada perfurada com tampa, dimensões:150x50mm</t>
  </si>
  <si>
    <t>8.4.1.4</t>
  </si>
  <si>
    <t>Fornecimento e instalação de eletrocalha galvanizada perfurada com tampa, dimensões: 100x100mm</t>
  </si>
  <si>
    <t>8.4.1.5</t>
  </si>
  <si>
    <t>Fornecimento e instalação de eletrocalha galvanizada perfurada com tampa, dimensões: 200x100mm</t>
  </si>
  <si>
    <t>8.4.1.6</t>
  </si>
  <si>
    <t>Fornecimento e instalação de eletrocalha galvanizada perfurada com tampa, dimensões: 400x100mm</t>
  </si>
  <si>
    <t>8.4.1.7</t>
  </si>
  <si>
    <t>8.5</t>
  </si>
  <si>
    <t>PERFILADOS</t>
  </si>
  <si>
    <t>8.5.1</t>
  </si>
  <si>
    <t>Fornecimento e instalação de perfilado metálico perfurado, dimensões: 38x38mm</t>
  </si>
  <si>
    <t>8.6</t>
  </si>
  <si>
    <t>CONDULETES E CAIXAS</t>
  </si>
  <si>
    <t>8.6.1</t>
  </si>
  <si>
    <t>CONDULETES DE ALUMÍNIO</t>
  </si>
  <si>
    <t>8.6.1.1</t>
  </si>
  <si>
    <t>Fornecimento e instalação de condulete 4x2'' em liga de aluminio</t>
  </si>
  <si>
    <t>8.6.2</t>
  </si>
  <si>
    <t>CAIXAS PARA TOMADAS E INTERRUPTORES DE EMBUTIR</t>
  </si>
  <si>
    <t>8.6.2.1</t>
  </si>
  <si>
    <t>Fornecimento e instalação de caixa  4x2" em PVC, para instalação de tomada/interruptor com espelho.</t>
  </si>
  <si>
    <t>8.6.2.2</t>
  </si>
  <si>
    <t>Fornecimento e instalação de caixa de passagem, de embutir, em chapa de aço, com tampa, dimensões 4x4"</t>
  </si>
  <si>
    <t>8.6.3</t>
  </si>
  <si>
    <t>CAIXAS DE PASSAGEM METÁLICAS</t>
  </si>
  <si>
    <t>8.6.3.1</t>
  </si>
  <si>
    <t>Fornecimento e instalação de caixa de passagem em chapa de aço, com tampa, dimensões 150x150x100mm</t>
  </si>
  <si>
    <t>8.6.4</t>
  </si>
  <si>
    <t>CAIXAS DE PISO</t>
  </si>
  <si>
    <t>8.6.4.1</t>
  </si>
  <si>
    <t>Fornecimento e instalação de caixa de passagem em liga de alumínio embutida no piso, dimensões: 200x200X100mm, com tampa, revestida com o mesmo piso existente.</t>
  </si>
  <si>
    <t>8.6.4.2</t>
  </si>
  <si>
    <t>Fornecimento e instalação de caixa de passagem em liga de alumínio com tampa, 4"x4", com (uma) tomada 2P+T, módulo preto, padrão brasileiro conforme NBR 14.136/2002</t>
  </si>
  <si>
    <t>8.7</t>
  </si>
  <si>
    <t>INTERRUPTORES E TOMADAS</t>
  </si>
  <si>
    <t>8.7.1</t>
  </si>
  <si>
    <t>INTERRUPTORES</t>
  </si>
  <si>
    <t>8.7.1.1</t>
  </si>
  <si>
    <t>Fornecimento e instalação de  interruptor com uma seção.</t>
  </si>
  <si>
    <t>8.7.1.2</t>
  </si>
  <si>
    <t>Fornecimento e instalação de  interruptor com duas seções.</t>
  </si>
  <si>
    <t>8.7.1.3</t>
  </si>
  <si>
    <t>Fornecimento e instalação de  interruptor com três seções.</t>
  </si>
  <si>
    <t>8.7.1.4</t>
  </si>
  <si>
    <t>Fornecimento e instalação de  interruptor com uma seção e uma tomada 2P+T, padrão brasileiro conforme norma NBR 14.136/2002</t>
  </si>
  <si>
    <t>8.7.1.5</t>
  </si>
  <si>
    <t>Fornecimento e instalação de  interruptor com duas seções e uma tomada 2P+T, padrão brasileiro conforme norma NBR 14.136/2002</t>
  </si>
  <si>
    <t>8.7.2</t>
  </si>
  <si>
    <t xml:space="preserve">TOMADAS </t>
  </si>
  <si>
    <t>8.7.2.1</t>
  </si>
  <si>
    <t>Fornecimento e instalação de tomada 2P+T, módulo preto, padrão brasileiro conforme norma NBR14.136/2002</t>
  </si>
  <si>
    <t>8.7.2.2</t>
  </si>
  <si>
    <t>Fornecimento e instalação de conjunto de condulete de alumínio 4x2" com 01 (uma) tomada 2P+T, módulo preto, padrão brasileiro conforme norma NBR14.136/2002</t>
  </si>
  <si>
    <t>8.7.2.3</t>
  </si>
  <si>
    <t>Fornecimento e instalação de conjunto de condulete de alumínio 4x2" com 01 (um) interruptor de uma seção e 01 (uma) tomada 2P+T, módulo preto, padrão brasileiro conforme norma NBR14.136/2002</t>
  </si>
  <si>
    <t>8.7.2.4</t>
  </si>
  <si>
    <t>Fornecimento e instalação de conjunto de condulete de alumínio 4x2" com 01 (um) interruptor de uma seção</t>
  </si>
  <si>
    <t>8.7.2.5</t>
  </si>
  <si>
    <t>Fornecimento e instalação de conjunto de condulete de alumínio 4x4" com 02 (duas) tomadas 2P+T, módulo preto, padrão brasileiro conforme norma NBR14.136/2002</t>
  </si>
  <si>
    <t>8.8</t>
  </si>
  <si>
    <t>LUMINÁRIAS</t>
  </si>
  <si>
    <t>8.8.1</t>
  </si>
  <si>
    <t>LUMINÁRIAS USO INTERNO</t>
  </si>
  <si>
    <t>8.8.1.1</t>
  </si>
  <si>
    <t>MINI MILEWIDE SRS 419 PHILIPS - MASTER COSMOWHITE CPO-TW PGZ12/60W/728 6800lm INCORPORADA À LUMINÁRIA PHILIPS - RT VMET ELETRÔNICO 220 240 50/60Hz (EB) INCORPORADO À LUMINÁRIA PHILIPS</t>
  </si>
  <si>
    <t>8.8.1.2</t>
  </si>
  <si>
    <t>8.8.1.3</t>
  </si>
  <si>
    <t>8.8.1.4</t>
  </si>
  <si>
    <t>X-MAO FT 1494 128 LUMINI - LPD FL LUMILUX T5 FH 28W/840 HE 4000K 2600lm OSRAM OU LPD FL MASTER TL5-28W/840 4000K 2600lm PHILIPS - RT ELETÔNICO ECOTRONIC PLUS TL5 ES28A16TL5 127V PHILIPS</t>
  </si>
  <si>
    <t>8.8.1.5</t>
  </si>
  <si>
    <t>8.8.1.6</t>
  </si>
  <si>
    <t>X-MAO-T-4433 226 4P LUMINI - LPD FL. COMPACTA DUPLA DULUX D/E 4P 26W/840 4000K 1800lm OSRAM OU LPD FL. COMPACTA DUPLA MASTER PLC26W8404P 4000K 1800lm PHILIPS - RT ELETRONICO ECO MASTER EL1/226A26PLT/C 127V   PHILIPS</t>
  </si>
  <si>
    <t>8.8.1.7</t>
  </si>
  <si>
    <t>8.8.1.8</t>
  </si>
  <si>
    <t>X-MAO FT-1799 414 LUMINI - LPD FL LUMILUX T5 FH 14W/ 840 HE 4000K 1200lm OSRAM ou LPD FL MASTER TL5-14W/ 840 4000K 1350lm PHILIPS - RT ELETRÔNICO ECOTRONIC PLUS TL5 ED14A16TL5 127V 
PHILIPS</t>
  </si>
  <si>
    <t>8.8.1.9</t>
  </si>
  <si>
    <t>X-MAO T-4039/242/V LUMINI - LPD FL CP TRIPLA DULUX T/E42W/ 840 8400K IN PLUS 4P 3200lm OSRAM OU LPD FL CP PL-T/4P42W/840NG 3200lm PHILIPS - RT ELETRÔNICO ECO MASTER EL1/242A26PL-T 127V        PHILIPS</t>
  </si>
  <si>
    <t>8.8.1.10</t>
  </si>
  <si>
    <t>8.8.1.11</t>
  </si>
  <si>
    <t>8.8.1.12</t>
  </si>
  <si>
    <t>8.8.1.13</t>
  </si>
  <si>
    <t>X-MAO FE-1799 424 LUMINI - LPD FL LUMILUX T5 FQ 24W/840 HO 4000K 1750lm OSRAM OU LPD FL MASTER TL5-24W/840 4000K 1750lm PHILIPS - RT ELETRÔNICO ECOTRONIC PLUS TL5 ED28A16TL5 127V PHILIPS</t>
  </si>
  <si>
    <t>8.8.1.14</t>
  </si>
  <si>
    <t>X-MAO E-2722 35 LUMINI - LPD VMET POWERBALL HCI-T 35W/942 NDL PB 4200K 3500lm OSRAM - RT VMET POWERTRONIC PTE 35W/220-240S OSRAM</t>
  </si>
  <si>
    <t>8.8.1.15</t>
  </si>
  <si>
    <t>X-MAO E-2722 70 LUMINI - LPD VMET POWERBALL HCI-T 70W/942 NDL PB 4200K 6800lm OSRAM OU LPD VMET CDM-T70W/942 4200K 6600lm PHILIPS - RT VMET POWERTRONIC PTI 70W/220-240S OSRAM OU RT HID-PVC 070/SCDM 220V PHILIPS</t>
  </si>
  <si>
    <t>8.8.1.16</t>
  </si>
  <si>
    <t>X-MAO FT-1433 424 LUMINI - LPD FL LUMILUX T5 FH 24W/ 840 HO 4000K 1750lm OSRAM OULPD FL MASTER TL5-24W/ 840 4000K 1750lm PHILIPS - RT ELETRÔNICO ECOTRONIC PLUS TL5 ED28A16TL5 127V PHILIPS</t>
  </si>
  <si>
    <t>8.8.1.17</t>
  </si>
  <si>
    <t>X-MAO PE-2511 70 LUMINI - LPD VMET POWERBALL HCI-TS 70W/ 942 4200K 6500lm OSRAM OU LPD VMET MASTERCOLOUR CDM-TD70W/942 4200K 4200lm PHILIPS - RT VMET POWERTRONIC PTI 70W/220-240S OSRAM OU RT VMET HID-PVC 070/SCDM 220V PHILIPS</t>
  </si>
  <si>
    <t>8.8.1.18</t>
  </si>
  <si>
    <t>X-MAO A-2640 70 LUMINI - LPD VMET POWERBALL HCI-TS 70W/942 4200K 6500lm OSRAM OU LPD VMET MASTERCOLOUR CDM-TD70W/942 4200K 4200lm PHILIPS - RT VMET POWERTRONIC PTI 70W/220-240S OSRAM OU RT VMET HID-PVC 070/SCDM 220V PHILIPS</t>
  </si>
  <si>
    <t>8.8.1.19</t>
  </si>
  <si>
    <t>8.8.1.20</t>
  </si>
  <si>
    <t>8.8.1.21</t>
  </si>
  <si>
    <t>X-MAO FIT S2 T5D-T5D 228 LUMINI - LPD FL LUMILUX T5 FH 28W/ 840 HE 4000K 2600lm OSRAM OU LPD FL MASTER TL5-28W/ 840 4000K 2600lm PHILIPS - RT ELETRÔNICO ECOTRONIC PLUS TL5 ED28A16TL5 127V PHILIPS</t>
  </si>
  <si>
    <t>8.8.1.22</t>
  </si>
  <si>
    <t>X-MAO FE-1433 414 LUMINI - LPD FL LUMILUX T5 FH 14W/ 67 AZUL HE 4000K 300lm OSRAM - RT ELETRÔNICO ECOTRONIC PLUS TL5 ED14A16TL5 127V PHILIPS</t>
  </si>
  <si>
    <t>8.8.1.23</t>
  </si>
  <si>
    <t>X-MAO-T-2024 150 LUMINI - LPD VMET POWERBALL HCI-TS 150W 942 4200K 14400lm NDL PB OSRAM OU LPD VMET MASTERCOLOUR CDMTD150W/942 4200K 14200lm PHILIPS - RT ELETRÔNICO VMETPTI 150/220-240 S OSRAM OU RT VMET PRIMAVISIONHDI-PV 150W/S CDM 220V
PHILIPS</t>
  </si>
  <si>
    <t>8.8.1.24</t>
  </si>
  <si>
    <t>8.8.1.25</t>
  </si>
  <si>
    <t>SISTEMA SKY LUMINI (VER DIMENSÕES NO PROJETO) - VER ITENS REFERENTES NA SALA DE DESEMBARQUE DOMÉSTICO (ACIMA)</t>
  </si>
  <si>
    <t>8.8.1.26</t>
  </si>
  <si>
    <t>X-MAO NO FRAME LED F 1W LUMINI - LEDS WARM WHITE 1W INCORPORADOS À LUMINÁRIA - FONTES INCORPORADAS À LUMINÁRIA</t>
  </si>
  <si>
    <t>8.8.1.27</t>
  </si>
  <si>
    <t>X-MAO LINEA 240AA PERFIL APLICADA LUMINI - LPD FL T5 HE FH 28W/840 4000K 2600lm OSRAM OU LPD FL MASTER TL5-28W-HE/840 2600lm PHILIPS - RT ELETRÔNICO ECOTRONIC PLUS TL5 ED28A16TL5 127V PHILIPS</t>
  </si>
  <si>
    <t>8.8.1.28</t>
  </si>
  <si>
    <t>8.8.1.29</t>
  </si>
  <si>
    <t>8.8.1.30</t>
  </si>
  <si>
    <t>LINEARLIGHT FLEX TOPLED OSRAM - 600 LEDS LM10A-B2 COR AZUL 24V 72W 120° (8,40m) OSRAM - FONTE OPTOTRONIC OT75/120-277V/24V OSRAM</t>
  </si>
  <si>
    <t>8.8.1.31</t>
  </si>
  <si>
    <t>X-MAO FE-1594 414 LUMINI - LPD FL LUMILUX T5 FH 14W/ 840 HE 4000K 1200lm OSRAM OU LPD FL MASTER TL5-14W/ 840 4000K 1350lm PHILIPS - RT ELETRÔNICO ECOTRONIC PLUS TL5 ED14A16TL5 127V PHILIPS</t>
  </si>
  <si>
    <t>8.8.1.32</t>
  </si>
  <si>
    <t>8.8.1.33</t>
  </si>
  <si>
    <t>8.8.1.34</t>
  </si>
  <si>
    <t>X-MAO-T-4433 226 4P LUMINI - LPD FL COMPACTA DUPLA DULUX D/E 4P 26W/840 4000K  OSRAM OU LPD FL COMPACTA DUPLA MASTER PL-C 4P 26W/840 4000K  PHILIPS - RT ELETRONICO ECO MASTER EL1/226A26PLT/C 120-277V                          PHILIPS</t>
  </si>
  <si>
    <t>8.8.1.35</t>
  </si>
  <si>
    <t>8.8.1.36</t>
  </si>
  <si>
    <t>8.8.1.37</t>
  </si>
  <si>
    <t>8.8.1.38</t>
  </si>
  <si>
    <t>X-MAO LINEA 240 BA PERFIL APLICADA LUMINI - LPD FL T5 HE FH 28W/840 4000K 2600lm OSRAM OU LPD FL MASTER TL5-28W-HE/840 2600lm PHILIPS - RT ELETRÔNICO ECOTRONIC PLUS TL5 ED28A16TL5 127V PHILIPS</t>
  </si>
  <si>
    <t>8.8.1.39</t>
  </si>
  <si>
    <t>X-MAO LINEA 240 AA PERFIL EMBUTIDA LUMINI - LPD FL T5 HE FH 28W/840 4000K 2600lm OSRAM OU LPD FL MASTER TL5-28W-HE/840 2600lm PHILIPS - RT ELETRÔNICO ECOTRONIC PLUS TL5 ED28A16TL5 127V PHILIPS</t>
  </si>
  <si>
    <t>8.8.1.40</t>
  </si>
  <si>
    <t>X-MAO LINEA 240 AB PERFIL EMBUTIDA LUMINI - LPD FL T5 HE FH 28W/840 4000K 2600lm OSRAM OU LPD FL MASTER TL5-28W-HE/840 2600lm PHILIPS - RT ELETRÔNICO ECOTRONIC PLUS TL5 ED28A16TL5 127V PHILIPS</t>
  </si>
  <si>
    <t>8.8.1.41</t>
  </si>
  <si>
    <t>X-MAO LINEA 240/128 BA PERFIL EMBUTIDA LUMINI - LPD FL T5 HE FH 28W/840 4000K 2600lm OSRAM OU LPD FL MASTER TL5-28W-HE/840 2600lm PHILIPS - RT ELETRÔNICO ECOTRONIC PLUS TL5 ED28A16TL5 127V PHILIPS</t>
  </si>
  <si>
    <t>8.8.1.42</t>
  </si>
  <si>
    <t>X-MAO FIT C2 T5-R 228 LUMINI - LPD FL T5 HE FH 28W/840 4000K 2600lm OSRAM OU LPD FL MASTER TL5-28W-HE/840 2600lm PHILIPS - RT ELETRÔNICO ECOTRONIC PLUS TL5 ED28A16TL5 127V PHILIPS</t>
  </si>
  <si>
    <t>8.8.1.43</t>
  </si>
  <si>
    <t>X-MAO FE-1799 414 LUMINI - LPD FL LUMILUX T5 FH 14W/840 HE 4000K 1200lm OSRAM OU LPD FL MASTER TL5-14W/840 4000K 1350lm PHILIPS - RT ELETRÔNICO ECOTRONIC PLUS TL5 ED14A16TL5 127V PHILIPS</t>
  </si>
  <si>
    <t>8.8.1.44</t>
  </si>
  <si>
    <t>8.8.1.45</t>
  </si>
  <si>
    <t>MODULLUM MIDI E11-4 MÓD. C/GRELHA ANTI ENCADEANTE (H=5.40m) SCHREDER - LPD VMET HCI-T 70W/942 4200K 6800lm NDL PB OSRAM OU LPD MASTER COLOUR CDM-T70W/942 6600lm PHILIPS - RT VMET ELETRÔNICO POWERTRONIC PT-FIT 70W/220-240V S OSRAM OU RT PRIMA VISION HID-PVC 70/SCDM 220V PHILIPS</t>
  </si>
  <si>
    <t>8.8.1.46</t>
  </si>
  <si>
    <t>X-MAO-FOCUS MT35R LUMINI - LPD VMET HCI-T 35W/942 4200K NDL PB 3500lm OSRAM - RT VMET PTE 35W/220-240S OSRAM</t>
  </si>
  <si>
    <t>8.8.1.47</t>
  </si>
  <si>
    <t>X-MAO FT-1610 254 LUMINI - LPD FL LUMILUX FQ 54W/840 4000K 4450lm HO OSRAM OU LPD FLMASTER TL5-54W-HO 8404000K 5000lm PHILIPS - RT ECO MASTER TL5  EL254A26TL5 120-277V PHILIPS</t>
  </si>
  <si>
    <t>8.8.1.48</t>
  </si>
  <si>
    <t>8.8.1.49</t>
  </si>
  <si>
    <t>8.8.1.50</t>
  </si>
  <si>
    <t>8.8.1.51</t>
  </si>
  <si>
    <t>X-MAO FE-1433 424 sky LUMINI - LPD FL LUMILUX T5 HO FQ 24W/840 4000K 1750lm OSRAM  - RT ELETRÔNICO ECOTRONIC PLUS TL5 ED28A16TL5 127V PHILIPS</t>
  </si>
  <si>
    <t>8.8.1.52</t>
  </si>
  <si>
    <t>X-MAO-E-4039 242T/V LUMINI - LPD FL. COMP. TRIPLA DULUX T/E 42W/840 IN PLUS 4000K  OSRAM OU LPD DUPLA MASTER PL-T 4P 42W/840 4000K 3200lm PHILIPS - RT ECOTRONIC PLUS  ED42A16 PL-T 127V PHILIPS</t>
  </si>
  <si>
    <t>8.8.1.53</t>
  </si>
  <si>
    <t>X-MAO FT-1493/128 LUMINI - LPD FL LUMILUX T5 FH 28W/840 HE 4000K 2600lm OSRAM OU LPD FL MASTER TL5-28W/840 4000K 2600lm PHILIPS - RT ELETRÔNICO ECOTRONIC PLUS TL5 ES28A16TL5 127V PHILIPS</t>
  </si>
  <si>
    <t>8.8.1.54</t>
  </si>
  <si>
    <t>X-MAO PE-2511/70 LUMINI - LPD VMET POWERBALL HCI-TS 70W/942 4200K 6500lm  OSRAM OU LPD MASTER COLOUR CDM-TD 70W/942 4200K 6000lm PHILIPS - RT VMET ELETRÔNICO POWERTRONIC PT-FIT 70W/220-240V S OSRAM OU RT PRIMA VISION HID-PVC 70/SCDM 220V PHILIPS</t>
  </si>
  <si>
    <t>8.8.1.55</t>
  </si>
  <si>
    <t>8.8.1.56</t>
  </si>
  <si>
    <t>X-MAO-T-4433 226 4P LUMINI - LPD FL COMPACTA DUPLA DULUX D/E 4P 26W/840 4000K  OSRAM OU LPD FL COMPACTA DUPLA MASTER PL-C 4P 26W/840 4000K 1800lm  PHILIPS - RT ECOTRONIC PLUS  ED26A16 PL-T/C 127V PHILIPS</t>
  </si>
  <si>
    <t>8.8.1.57</t>
  </si>
  <si>
    <t>X-MAO FT-1400 214 LUMINI - LPD FL LUMILUX T5 FH 14W/ 840 HE 4000K 1200lm OSRAM OU LPD FL MASTER TL5-14W/ 840 4000K 1350lm PHILIPS - RT ELETRÔNICO ECOTRONIC PLUS TL5 ED14A16TL5 127V PHILIPS</t>
  </si>
  <si>
    <t>8.8.1.58</t>
  </si>
  <si>
    <t>X-MAO N-2580 5m/A/150W LUMINI - LPD VMET POWER STAR HQI-TS 150W/WDL 12000lm OSRAM - RT POWERTRONIC PTI 150W/220-240V S OSRAM</t>
  </si>
  <si>
    <t>8.8.1.59</t>
  </si>
  <si>
    <t xml:space="preserve">X-MAO PI-2002/70-PR LUMINI - LPD VMET HCI-T 70W/830 3000K 7000lm OSRAM - RT VMET ELETRÔNICO POWERTRONIC PT-FIT 70W/220-240V S OSRAM </t>
  </si>
  <si>
    <t>8.8.1.60</t>
  </si>
  <si>
    <t>FIBRA ÓTICA FASA NA COR AZUL EFEITO CÉU ESTRELADO - LPD HÁLOGENA DECOSTAR 51 TITAN 50W 12V 3100K OSRAM - ILUMINADOR E-50C FASA  - TRAFO ELETRÔNICO ET-R50A15
S 20-50W/120V PHILIPS</t>
  </si>
  <si>
    <t>8.8.1.61</t>
  </si>
  <si>
    <t>8.8.1.62</t>
  </si>
  <si>
    <t>8.8.1.63</t>
  </si>
  <si>
    <t>8.8.1.64</t>
  </si>
  <si>
    <t>SQUADRO 414 LUXION - LPD FL LUMILUX T5 FH 14W/ 840 HE 4000K 1200lm OSRAM OU LPD FL MASTER TL5-14W/ 840 4000K 1350lm PHILIPS - RT ELETRÔNICO ECOTRONIC PLUS TL5 ED14A16TL5 127V PHILIPS</t>
  </si>
  <si>
    <t>8.8.1.65</t>
  </si>
  <si>
    <t>8.8.1.66</t>
  </si>
  <si>
    <t>8.8.1.67</t>
  </si>
  <si>
    <t>8.8.1.68</t>
  </si>
  <si>
    <t>DNA T06SD002AE 10x18 NORLIGHT - LPD FL DULUX D/E 18W/840 4000K 1200lm OSRAM OU LPD FLCOM. MASTER PLC18W8404P4000K 1200lm PHILIPS - RT ELETRÔNICO ECO MASTER EL1/218A26PLT/C 127V PHILIPS</t>
  </si>
  <si>
    <t>8.8.1.69</t>
  </si>
  <si>
    <t>X-MAO NO FRAME LED F LUMINI - LEDS WARM WHITE 1W INCORPORADOS À LUMINÁRIA - FONTES INCORPORADAS À LUMINÁRIA</t>
  </si>
  <si>
    <t>8.8.1.70</t>
  </si>
  <si>
    <t>8.8.1.71</t>
  </si>
  <si>
    <t>8.8.1.72</t>
  </si>
  <si>
    <t>X-MAO HE-4542 126  LUMINI - LPD FL. COMP. DUPLA DULUX D/E  26W/840 4000K 1800lm OSRAM OU LPD FL. CP DUPLA MASTER L-T/4P26W/840 4000K 1800lm PHILIPS - RT ELETRÔNICO ECO MASTER ELI/226A26PPLT/C 127V PHILIPS</t>
  </si>
  <si>
    <t>8.8.1.73</t>
  </si>
  <si>
    <t>8.8.1.74</t>
  </si>
  <si>
    <t>X-MAO GEO-SPIEGEL VMET MT150 W 7° LUMINI - LPD VMET CDM-T150W/942 4200K 12700lm PHILIPS - RT VMET PRIMAVISION HDI-PV 150W/S CDM 220V PHILIPS</t>
  </si>
  <si>
    <t>8.8.1.75</t>
  </si>
  <si>
    <t>8.8.1.76</t>
  </si>
  <si>
    <t xml:space="preserve">X-MAO FIT S2 T5D-T5D 254 LUMINI - LPD FL T5 HO FQ 54W/840 4000K 4490lm OSRAM OU LPD TL5-54W-HO/840 5000lm PHILIPS - RT ECOMASTER TL5 EL254A26TL5 120-277V PHILIPS </t>
  </si>
  <si>
    <t>8.8.1.77</t>
  </si>
  <si>
    <t>X-MAO-E-4433/236 4P LUMINI - LPD FL COMPACTA DULUX F  (FLAT) 36W/840 4000K 2800lm OSRAM - RT ELETRÔNICO QT-M 2X26-42W/220-240S OSRAM</t>
  </si>
  <si>
    <t>8.8.1.78</t>
  </si>
  <si>
    <t>8.8.1.79</t>
  </si>
  <si>
    <t>8.8.1.80</t>
  </si>
  <si>
    <t>8.8.1.81</t>
  </si>
  <si>
    <t>X-MAO FITS2 T5D-T5D 228 LUMINI - LPD FL LUMILUX T5 FH 28W/840 HE 4000K 2600lm OSRAM OU LPD FL MASTER TL5-28W/840 4000K 2600lm PHILIPS - RT ELETRÔNICO ECOTRONIC PLUS TL5 ED28A16TL5 127V PHILIPS</t>
  </si>
  <si>
    <t>8.8.1.82</t>
  </si>
  <si>
    <t>8.8.1.83</t>
  </si>
  <si>
    <t>X-MAO REBATEDOR SPIEGEL R-85 QUADRADO LUMINI - VER PROJETOR GEO SPIEGEL LUMINI (ACIMA) - VER PROJETOR GEO SPIEGEL LUMINI (ACIMA)</t>
  </si>
  <si>
    <t>8.8.1.84</t>
  </si>
  <si>
    <t>X-MAO FOCUS MT 70A LUMINI - LPD VMET POWERBALL HCI-T 70W/9424200K 6800lm NDL PB OSRAM OU LPD MASTER COLOUR CDM-T70W/942 6600lm PHILIPS - RT VMET ELETRÔNICO POWERTRONIC PT-FIT 70W/220-240V S OSRAM OU 86-RT PRIMAVISION HID-PVC 70/SCDM 220V PHILIPS</t>
  </si>
  <si>
    <t>8.8.1.85</t>
  </si>
  <si>
    <t>X-MAO FLAT S2 228 LUMINI - LPD FLUORESCENTE T5 28W/840 HE 4000K 2600lm OSRAM OU 22-LPD MASTER TL5 SUPER 80-28W-HE/840 4000K 2600lm PHILIPS - RT ELETRÔNICO ECOTRONIC PLUS TL5 ED28A16TL5 127V PHILIPS</t>
  </si>
  <si>
    <t>8.8.1.86</t>
  </si>
  <si>
    <t>8.8.1.87</t>
  </si>
  <si>
    <t>8.8.1.88</t>
  </si>
  <si>
    <t>ACROS 414 LUXION - LPD FL LUMILUX T5 FH 14W/840 HE 4000K 1200lm OSRAM OU LPD FL MASTER TL5-14W/840 4000K 1350lm PHILIPS - RT ELETRÔNICO ECOTRONIC PLUS TL5 ED14A16TL5 127V PHILIPS</t>
  </si>
  <si>
    <t>8.8.1.89</t>
  </si>
  <si>
    <t>8.8.1.90</t>
  </si>
  <si>
    <t>X-MAO FT-1400 228 LUMINI - LPD FL LUMILUX T5 FH 28W/840 HE 4000K 2600lm OSRAM OU 16- LPD FL MASTER TL5-28W/ 840 4000K 2600lm PHILIPS - RT ELETRÔNICO ECOTRONIC PLUS TL5 ED28A16TL5 127V PHILIPS</t>
  </si>
  <si>
    <t>8.8.1.91</t>
  </si>
  <si>
    <t>DNA LINEAR T06LD001AE NORLIGHT - LPD FL DULUX D/E 18W/840 4000K 1200lm OSRAM OU LPD FLCOMPACTA MASTER PLC18W8404P 4000K 1200lm PHILIPS - RT ELETRÔNICO ECO MASTER EL1/218A26PLT/C 127V PHILIPS</t>
  </si>
  <si>
    <t>8.8.1.92</t>
  </si>
  <si>
    <t>X-MAO FE-1799 414 LUMINI - LPD FL LUMILUX T5 FH 14W 840 HE 4000K 1200lm OSRAM OU LPD FL MASTER TL5-14W 840 4000K 1350lm PHILIPS - RT ELETRÔNICO ECOTRONIC PLUS TL5 ED14A16TL5 127V PHILIPS</t>
  </si>
  <si>
    <t>8.8.1.93</t>
  </si>
  <si>
    <t>8.8.1.94</t>
  </si>
  <si>
    <t>8.8.1.95</t>
  </si>
  <si>
    <t>X-MAO-E-4433 226 4P LUMINI - LPD FL. COMPAC. DUPLA DULUX D/E 4P 26W/840 4000K OSRAM OU LPD FL. COMPAC.  DUPLA MASTER PL-C 4P 26W/840 4000K PHILIPS - RT ELETRONICO ECOMASTER PL EL1/226A26PLT/C 120-277V PHILIPS</t>
  </si>
  <si>
    <t>8.8.1.96</t>
  </si>
  <si>
    <t>LINER CHAIN 1000mm XB-24 WW 40X10 DEG TRAXON - 24 LEDs DE ALTA POTÊNCIA 31W 40X10 DEG WARM WHITE-IP65 3000K 220V 1000mm 1700lm TRAXON - INCORPORADO À LUMINÁRIA</t>
  </si>
  <si>
    <t>8.8.1.97</t>
  </si>
  <si>
    <t>8.8.1.98</t>
  </si>
  <si>
    <t>8.8.1.99</t>
  </si>
  <si>
    <t>8.8.1.100</t>
  </si>
  <si>
    <t>8.8.1.101</t>
  </si>
  <si>
    <t>8.8.1.102</t>
  </si>
  <si>
    <t>8.8.1.103</t>
  </si>
  <si>
    <t>8.8.1.104</t>
  </si>
  <si>
    <t>8.8.1.105</t>
  </si>
  <si>
    <t>8.8.1.106</t>
  </si>
  <si>
    <t>8.8.1.107</t>
  </si>
  <si>
    <t>8.8.1.108</t>
  </si>
  <si>
    <t>X-MAO LED 4X2 LUMINI - LED WARM WHITE INCORPORADO À LUMINÁRIA - FONTE INCORPORADA À LUMINÁRIA</t>
  </si>
  <si>
    <t>8.8.1.109</t>
  </si>
  <si>
    <t xml:space="preserve">X-MAO SOLUM MR30 LUMINI - LPD VMET POWERBALL HCI
PAR 30 35W/830 3000K WDL PB 10º 46.000cd OSRAM OU LPD MASTER COLOUR CDMR35WPAR30L 10º44.000cd PHILIPS - RT VMET ELETRÔNICO POWERTRONIC PTE 35/220-240S OSRAM OU RT PRIMAVISION HID-PVC 035/SCDM 220V PHILIPS
</t>
  </si>
  <si>
    <t>8.8.1.110</t>
  </si>
  <si>
    <t>8.8.1.111</t>
  </si>
  <si>
    <t>X-MAO SOLUM 111 LUMINI - LPD HALOSPOT 111 ENERGY SAVER 35W 8° 12V 22500cd OSRAM - TRAFO ELETRÔNICO ET-E 50A16P 20-50W 120-127V PHILIPS</t>
  </si>
  <si>
    <t>8.8.1.112</t>
  </si>
  <si>
    <t>8.8.1.113</t>
  </si>
  <si>
    <t>X-MAO SOLUM MR30 LUMINI - LPD VMET POWERBALL HCI
PAR 30 35W/830 3000K WDL PB 10º 46.000cd OSRAM ou LPD MASTER COLOUR CDMR35WPAR30L 10º44.000cd PHILIPS - RT VMET ELETRÔNICO POWERTRONIC PTE 35/220-240S OSRAM ou RT PRIMAVISION HID-PVC 035/SCDM 220V PHILIPS</t>
  </si>
  <si>
    <t>8.8.1.114</t>
  </si>
  <si>
    <t>8.8.1.115</t>
  </si>
  <si>
    <t>CABO SIDELIGHT/15.8mm BRANCO 4200K FIBRA ÓTICA FASA -  200 METROS FIBRA ÓTICA SIDELIGHT BRANCO 4200K FASA / ILUMINADOR F-150 FASA - LPD VMET CDM-SA/R 150W/942 4200K PHILIPS=195W / RT ELETRÔNICO VMET PRIMA VISION HID-PV 150/S CDM 220V PHILIPS</t>
  </si>
  <si>
    <t>8.8.1.116</t>
  </si>
  <si>
    <t>8.8.1.117</t>
  </si>
  <si>
    <t>8.8.1.118</t>
  </si>
  <si>
    <t>8.8.1.119</t>
  </si>
  <si>
    <t>8.8.1.120</t>
  </si>
  <si>
    <t>8.8.1.121</t>
  </si>
  <si>
    <t>8.8.1.122</t>
  </si>
  <si>
    <t>8.8.1.123</t>
  </si>
  <si>
    <t xml:space="preserve">ACESSÓRIOS LÍNEA </t>
  </si>
  <si>
    <t>8.8.1.123.1</t>
  </si>
  <si>
    <t>TMP-TAMPA (Finais de linha)</t>
  </si>
  <si>
    <t>und</t>
  </si>
  <si>
    <t>8.8.1.123.2</t>
  </si>
  <si>
    <t>LÍNEA PLACA  (Placa Cega)</t>
  </si>
  <si>
    <t>8.8.1.123.3</t>
  </si>
  <si>
    <t>LÍNEA JUNÇÃO RETA</t>
  </si>
  <si>
    <t>8.8.1.123.4</t>
  </si>
  <si>
    <t>LÍNEA JUNÇÃO 90º</t>
  </si>
  <si>
    <t>8.8.1.123.5</t>
  </si>
  <si>
    <t>LÍNEA SUPORTE</t>
  </si>
  <si>
    <t/>
  </si>
  <si>
    <t>8.8.2</t>
  </si>
  <si>
    <t>LUMINÁRIAS DE INCÊNDIO E PÂNICO</t>
  </si>
  <si>
    <t>8.8.2.1</t>
  </si>
  <si>
    <t>Fornecimento e instalação de bloco autônomo de sobrepor, sistema não permanente, com duas lâmpadas fluorescentes de 9 watts, com bateria selada autonomia superior a uma hora.</t>
  </si>
  <si>
    <t>8.8.2.2</t>
  </si>
  <si>
    <t>Bloco autônomo de sobrepor, sistema não permanente, com duas lâmpadas fluorescentes de 9 watts, com bateria selada autonomia superior a uma hora com indicação "SAÍDA"</t>
  </si>
  <si>
    <t>8.9</t>
  </si>
  <si>
    <t>RABICHO PARA LIGAÇÃO DE LUMINÁRIAS</t>
  </si>
  <si>
    <t>8.9.1</t>
  </si>
  <si>
    <t>Fornecimento e instalação de conjunto de ligação de luminárias formado por cabo tripolar EPR (3x2,5mm2), 1,5m de extensão com plugue macho de três pinos e caixa metálica 4x2" com tomada a ser fixada em perfilado.</t>
  </si>
  <si>
    <t>8.9.2</t>
  </si>
  <si>
    <t>Fornecimento e instalação de conjunto de ligação de luminárias formado por cabo tripolar EPR (3x2,5mm2), 2,0m de extensão com plugue macho de três pinos e caixa metálica 4x2" com tomada a ser fixada em perfilado.</t>
  </si>
  <si>
    <t>8.10</t>
  </si>
  <si>
    <t>GRUPO MOTO-GERADOR</t>
  </si>
  <si>
    <t>8.10.1</t>
  </si>
  <si>
    <t>8.10.3</t>
  </si>
  <si>
    <t>Fornecimento e instalação de tanque auxiliar de armazenagem de diesel, cap. 24h de funcionamento a plena carga, deve ser construído em aço carbono, cilíndrico, aéreo com terminal de respiro aberto para atmosfera, dotado de estrutura para os pés de apoio no solo. Contendo conexões soldadas e de rosca BSP para alimentação e retorno do óleo do motor, dreno, bocal de abastecimento externo, espera para chave bóia, indicador de nível com régua graduada, com tampa de inspeção  frangeada no topo. Inclusive pintura.</t>
  </si>
  <si>
    <t>8.11</t>
  </si>
  <si>
    <t>NO-BREAKS</t>
  </si>
  <si>
    <t>8.11.1</t>
  </si>
  <si>
    <t>Fornecimento e instalação de no-breaks de 60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</si>
  <si>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8.11.2</t>
  </si>
  <si>
    <t>8.12</t>
  </si>
  <si>
    <t>BARRAMENTOS BLINDADOS</t>
  </si>
  <si>
    <t>8.12.1</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</si>
  <si>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450 A</t>
  </si>
  <si>
    <t>8.12.2</t>
  </si>
  <si>
    <t>8.12.3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</si>
  <si>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</si>
  <si>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8.12.4</t>
  </si>
  <si>
    <t>8.12.5</t>
  </si>
  <si>
    <t>8.12.6</t>
  </si>
  <si>
    <t>8.12.7</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</si>
  <si>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1250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</si>
  <si>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1600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</si>
  <si>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</si>
  <si>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3000 A</t>
  </si>
  <si>
    <t>Fornecimento e instalação de cofres de derivação trifásicos com neutro, tipo extraíveis, pintados por processo eletrolítico, cor cinza munsell N6,5 e providos de disjuntores.</t>
  </si>
  <si>
    <t>8.13</t>
  </si>
  <si>
    <t>SPDA</t>
  </si>
  <si>
    <t>8.13.1</t>
  </si>
  <si>
    <t>8.13.1.1</t>
  </si>
  <si>
    <t>8.13.1.2</t>
  </si>
  <si>
    <t>8.13.1.3</t>
  </si>
  <si>
    <t>Fornecimento e instalação de solda exotérmica e acessórios</t>
  </si>
  <si>
    <t>Fornecimento de serviço de medição da resistividade do solo e continuidade elétrica do prédio.</t>
  </si>
  <si>
    <t>5.12.3.1</t>
  </si>
  <si>
    <t>5.12.3.2</t>
  </si>
  <si>
    <t>Fornecimento e instalação de porta em aluminio tipo veneziana sendo duas portas de 70 x 210 cm - Guarita</t>
  </si>
  <si>
    <t>Fornecimento e instalação de porta em aluminio tipo veneziana sendo duas portas de 100x210cm - Guarita</t>
  </si>
  <si>
    <t>6.8.1.9</t>
  </si>
  <si>
    <t>Fornecimento e instalação de porta em aluminio tipo veneziana sendo uma porta de 80x210cm - Guarita</t>
  </si>
  <si>
    <t>6.8.1.10</t>
  </si>
  <si>
    <t>8.1.1.5</t>
  </si>
  <si>
    <t>QDNB - Quadro de distribuição Geral a fornecer, instalar e comissionar, conforme projeto.</t>
  </si>
  <si>
    <t xml:space="preserve">ELABORAÇÃO DOS PROJETOS BÁSICOS DA REFORMA E </t>
  </si>
  <si>
    <t>AMPLIAÇÃO DO TPS DO AEROPORTO EDUARDO GOMES - SBEG</t>
  </si>
  <si>
    <t>CONTRATAÇÃO DE OBRAS E SERVIÇOS - LOTE 1</t>
  </si>
  <si>
    <t>VALOR (R$)</t>
  </si>
  <si>
    <t>%</t>
  </si>
  <si>
    <t>MÊS</t>
  </si>
  <si>
    <t>1.</t>
  </si>
  <si>
    <t>2.</t>
  </si>
  <si>
    <t>3.</t>
  </si>
  <si>
    <t>4.</t>
  </si>
  <si>
    <t>FUNDAÇÕES E ESTRUTURAS</t>
  </si>
  <si>
    <t>5.</t>
  </si>
  <si>
    <t>6.</t>
  </si>
  <si>
    <t xml:space="preserve">ARQUITETURA - ESTACIONAMENTO </t>
  </si>
  <si>
    <t>7.</t>
  </si>
  <si>
    <t>INSTALAÇÕES HIDROSANITÁRIAS, ÁGUAS PLUVIAIS, GÁS COMBUSTÍVEL E INCÊNDIO</t>
  </si>
  <si>
    <t>8.</t>
  </si>
  <si>
    <t>9.</t>
  </si>
  <si>
    <t>SISTEMAS ELETRÔNICOS</t>
  </si>
  <si>
    <t>10.</t>
  </si>
  <si>
    <t>TELEMÁTICA</t>
  </si>
  <si>
    <t>11.</t>
  </si>
  <si>
    <t>SISTEMAS ELETROMECÂNICOS</t>
  </si>
  <si>
    <t>12.</t>
  </si>
  <si>
    <t>13.</t>
  </si>
  <si>
    <t>14.</t>
  </si>
  <si>
    <t>15.</t>
  </si>
  <si>
    <t>VALOR TOTAL</t>
  </si>
  <si>
    <t>TOTAL ACUMULADO</t>
  </si>
  <si>
    <t>ÁREA DE TRÁFEGO DE VEÍCULOS E EQUIPAMENTOS</t>
  </si>
  <si>
    <t xml:space="preserve">Remocao de material 1a. categoria, em caminhao basculante, D.M.T. = 6 km (inclusive carga mecanica e descarga). </t>
  </si>
  <si>
    <t>Software</t>
  </si>
  <si>
    <t>Serviço</t>
  </si>
  <si>
    <t>Cabeamento</t>
  </si>
  <si>
    <t>Infraestrutura</t>
  </si>
  <si>
    <t>Impermeabilização de área molhada</t>
  </si>
  <si>
    <t>Ponto de telefone e lógica</t>
  </si>
  <si>
    <t>OK KARLA CARRIÇO</t>
  </si>
  <si>
    <t xml:space="preserve">Volume de material a ser demolido </t>
  </si>
  <si>
    <t>Fornecimento e instalação de no-breaks de 800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</si>
  <si>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Canaleta de Geocélula</t>
  </si>
  <si>
    <t>13.3.19</t>
  </si>
  <si>
    <t>13.3.20</t>
  </si>
  <si>
    <t>13.3.21</t>
  </si>
  <si>
    <t>13.3.22</t>
  </si>
  <si>
    <t>13.3.23</t>
  </si>
  <si>
    <t>13.3.24</t>
  </si>
  <si>
    <t>13.3.25</t>
  </si>
  <si>
    <t>13.3.26</t>
  </si>
  <si>
    <t>Caixa de inspeção com tampa de ferro 60x60cm</t>
  </si>
  <si>
    <t>Fornecimento e instalação de eletrocalha galvanizada perfurada com tampa, dimensões:150x100mm</t>
  </si>
  <si>
    <t>INFRAESTRUTURA EXTERNA (PAVIMENTAÇÃO, SINALIZAÇÃO VIÁRIA E DRENAGEM)</t>
  </si>
  <si>
    <t>Desativação, desmontagem,desinstalação, remoção e catalogação e armazenagem do carrossel e suas ligaçoes e esteiras de transporte nomeada de ESTC1 e localizada entre os eixos 4/5 e I'/G' do Terminal de Passageiros;</t>
  </si>
  <si>
    <t>Desativação, desmontagem,desinstalação, remoção e catalogação e armazenagem do carrossel e suas ligaçoes e esteiras de transporte nomeada de ESTC2 e localizada entre os eixos 4/5 e G'/E' do Terminal de Passageiros;</t>
  </si>
  <si>
    <t>Desativação, desmontagem,desinstalação, remoção e catalogação e armazenagem do carrossel e suas ligaçoes e esteiras de transporte nomeada de ESTBRAVO e localizada entre os eixos 3/5 e E'/C' do Terminal de Passageiros;</t>
  </si>
  <si>
    <t>Desativação, desmontagem,desinstalação, remoção e catalogação e armazenagem do carrossel e suas ligaçoes e esteiras de transporte nomeada de ESTCALFA e localizada entre os eixos 4/5 e C/E do Terminal de Passageiros;</t>
  </si>
  <si>
    <t>Desativação, desmontagem,desinstalação, remoção e catalogação e armazenagem do carrossel e suas ligaçoes e esteiras de transporte nomeada de ESTC3 e localizada entre os eixos 4/5 e E/G do Terminal de Passageiros;</t>
  </si>
  <si>
    <t>Desativação, desmontagem,desinstalação, remoção e catalogação e armazenagem do carrossel e suas ligaçoes e esteiras de transporte nomeada de ESTC4 e localizada entre os eixos 4/5 e G/I do Terminal de Passageiros;</t>
  </si>
  <si>
    <t>Desativação, desmontagem,desinstalação, remoção e catalogação e armazenagem dos quadros de forca relativos aos equipamentos localizados no nivel do patio e nomeados como: QTMI,QFM2, QFMBRAVO, QFMALFA,QFM3,QFM4;</t>
  </si>
  <si>
    <t>9.9.1.13</t>
  </si>
  <si>
    <t>9.8.1.15</t>
  </si>
  <si>
    <t>Fornecimento, testes e comissionamento de conjunto de peças de reposição para o SICA, diversos modelos, diversos fabricantes, conforme ETEs</t>
  </si>
  <si>
    <t>mes</t>
  </si>
  <si>
    <t>FORNECIMENTO E INSTALAÇÃO DE ESQUADRIA EM ALUMÍNIO E VIDRO LAMINADO EAVL 05- Dimensões 6.13 x 3.00m</t>
  </si>
  <si>
    <t>FORNECIMENTO E INSTALAÇÃO DE ESQUADRIA EM ALUMÍNIO E VIDRO LAMINADO EAVL 06- Dimensões 11.98 x4.05m</t>
  </si>
  <si>
    <t>FORNECIMENTO E INSTALAÇÃO DE ESQUADRIA EM ALUMÍNIO E VIDRO LAMINADO EAVL 08- Dimensões 12.00 x 4.05m</t>
  </si>
  <si>
    <t>FORNECIMENTO E INSTALAÇÃO DE ESQUADRIA EM ALUMÍNIO E VIDRO LAMINADO EAVL 09- Dimensões 12.20 x 4.05m</t>
  </si>
  <si>
    <t>FORNECIMENTO E INSTALAÇÃO DE ESQUADRIA EM ALUMÍNIO E VIDRO LAMINADO EAVL 10- Dimensões 12.13 x 4.05m</t>
  </si>
  <si>
    <t>FORNECIMENTO E INSTALAÇÃO DE ESQUADRIA EM ALUMÍNIO E VIDRO LAMINADO EAVL 11- Dimensões 3.78x 4.05m</t>
  </si>
  <si>
    <t>FORNECIMENTO E INSTALAÇÃO DE ESQUADRIA EM ALUMÍNIO E VIDRO LAMINADO EAVL 12- Dimensões 3.22x 4.05m</t>
  </si>
  <si>
    <t>FORNECIMENTO E INSTALAÇÃO DE ESQUADRIA EM ALUMÍNIO E VIDRO LAMINADO EAVL 15- Dimensões 13.45 x 4.05m</t>
  </si>
  <si>
    <t xml:space="preserve">FORNECIMENTO E INSTALAÇÃO DE ESQUADRIA EM ALUMÍNIO E VIDRO LAMINADO EAVL 17- Dimensões 4.80 x 0.40/ 3.00m </t>
  </si>
  <si>
    <t>FORNECIMENTO E INSTALAÇÃO DE ESQUADRIA EM ALUMÍNIO E VIDRO LAMINADO EAVL 18- Dimensões 3.60 x 0.40/ 3.00m</t>
  </si>
  <si>
    <t>FORNECIMENTO E INSTALAÇÃO DE ESQUADRIA EM ALUMÍNIO E VIDRO LAMINADO EAVL 20- Dimensões 47.14 x 4.50m</t>
  </si>
  <si>
    <t>FORNECIMENTO E INSTALAÇÃO DE ESQUADRIA EM ALUMÍNIO E VIDRO LAMINADO EAVL 22- Dimensões 12.45 x 4.37m</t>
  </si>
  <si>
    <t>FORNECIMENTO E INSTALAÇÃO DE ESQUADRIA EM ALUMÍNIO E VIDRO LAMINADO EAVL 29- Dimensões 11.32 x 7.88m</t>
  </si>
  <si>
    <t>FORNECIMENTO E INSTALAÇÃO DE ESQUADRIA EM ALUMÍNIO E VIDRO LAMINADO EAVL 30- Dimensões 232.17 x 4.37m</t>
  </si>
  <si>
    <t>FORNECIMENTO E INSTALAÇÃO DE ESQUADRIA EM ALUMÍNIO E VIDRO LAMINADO EAVL 34- Dimensões 4.00 x 5.86 x 7.10m</t>
  </si>
  <si>
    <t>FORNECIMENTO E INSTALAÇÃO DE ESQUADRIA EM ALUMÍNIO E VIDRO LAMINADO EAVL 35- Dimensões 47.88 x 8.91m</t>
  </si>
  <si>
    <t>FORNECIMENTO E INSTALAÇÃO DE ESQUADRIA EM ALUMÍNIO E VIDRO LAMINADO EAVL 36- Dimensões 7.54 x 9.12 x 5.14m</t>
  </si>
  <si>
    <t>FORNECIMENTO E INSTALAÇÃO DE ESQUADRIA EM ALUMÍNIO E VIDRO LAMINADO EAVL 38- Dimensões 12.00 x 4.05m</t>
  </si>
  <si>
    <t>FORNECIMENTO E INSTALAÇÃO DE ESQUADRIA EM ALUMÍNIO E VIDRO LAMINADO EAVL 39- Dimensões 13.78 x 3.00m</t>
  </si>
  <si>
    <t>FORNECIMENTO E INSTALAÇÃO DE ESQUADRIA EM ALUMÍNIO E VIDRO LAMINADO EAVL 40- Dimensões 13.78 x 3.86m</t>
  </si>
  <si>
    <t>FORNECIMENTO E INSTALAÇÃO DE ESQUADRIA EM ALUMÍNIO E VIDRO LAMINADO EAVL 41- Dimensões 12.98 x 1.85/ 0.95m</t>
  </si>
  <si>
    <t>FORNECIMENTO E INSTALAÇÃO DE ESQUADRIA EM ALUMÍNIO E VIDRO LAMINADO EAVL 42- Dimensões 10.37 x 1.85/ 0.95m</t>
  </si>
  <si>
    <t>FORNECIMENTO E INSTALAÇÃO DE ESQUADRIA EM ALUMÍNIO E VIDRO LAMINADO EAVL 43- Dimensões 11.72 x 1.85/ 0.95m</t>
  </si>
  <si>
    <t>FORNECIMENTO E INSTALAÇÃO DE ESQUADRIA EM ALUMÍNIO E VIDRO LAMINADO EAVL 44- Dimensões 8.46 x 1.85/ 0.95m</t>
  </si>
  <si>
    <t>FORNECIMENTO E INSTALAÇÃO DE ESQUADRIA EM ALUMÍNIO E VIDRO LAMINADO EAVL 46- Dimensões 3.51 x 1.85/ 0.95M</t>
  </si>
  <si>
    <t>FORNECIMENTO E INSTALAÇÃO DE ESQUADRIA EM ALUMÍNIO E VIDRO LAMINADO EAVL 47- Dimensões 3.60 x 1.85/ 0.95M</t>
  </si>
  <si>
    <t>FORNECIMENTO E INSTALAÇÃO DE ESQUADRIA EM ALUMÍNIO E VIDRO LAMINADO EAVL 48- Dimensões 47.46 x 6.55m</t>
  </si>
  <si>
    <t>5.2.3.49</t>
  </si>
  <si>
    <t>FORNECIMENTO E INSTALAÇÃO DE ESQUADRIA EM ALUMÍNIO E
VIDRO LAMINADO EAVL49 -Dimensão 29.11X1.85</t>
  </si>
  <si>
    <t>FORNECIMENTO E INSTALAÇÃO DE ESQUADRIA EM ALUMÍNIO E VIDRO LAMINADO EAVL 51- Dimensões 12.81 x 1.50/ 0.75m</t>
  </si>
  <si>
    <t>FORNECIMENTO E INSTALAÇÃO DE ESQUADRIA EM ALUMÍNIO E VIDRO LAMINADO EAVL 52- Dimensões 17.62 x 1.00/ 2.75m</t>
  </si>
  <si>
    <t>FORNECIMENTO E INSTALAÇÃO DE ESQUADRIA EM ALUMÍNIO E VIDRO LAMINADO EAVL 56- Dimensões  12.00 x 4.05m</t>
  </si>
  <si>
    <t>FORNECIMENTO E INSTALAÇÃO DE ESQUADRIA EM ALUMÍNIO E VIDRO LAMINADO EAVL 57- Dimensões 3.37 x 5.34m</t>
  </si>
  <si>
    <t>FORNECIMENTO E INSTALAÇÃO DE ESQUADRIA EM ALUMÍNIO E VIDRO LAMINADO EAVL 58- Dimensões 3.37 x 3.90m</t>
  </si>
  <si>
    <t>FORNECIMENTO E INSTALAÇÃO DE ESQUADRIA EM ALUMÍNIO E VIDRO LAMINADO EAVL 59- Dimensões 11.77x 5.30m</t>
  </si>
  <si>
    <t>FORNECIMENTO E INSTALAÇÃO DE ESQUADRIA EM ALUMÍNIO E VIDRO LAMINADO EAVL 60- Dimensões 8.00 x 3.00m</t>
  </si>
  <si>
    <t>FORNECIMENTO E INSTALAÇÃO DE ESQUADRIA EM ALUMÍNIO E VIDRO LAMINADO EAVL 61- Dimensões 11.75 x 1.55/2.45m</t>
  </si>
  <si>
    <t>FORNECIMENTO E INSTALAÇÃO DE ESQUADRIA EM ALUMÍNIO E VIDRO LAMINADO EAVL 62- Dimensões 4.52 x 1.5/2.45m</t>
  </si>
  <si>
    <t>FORNECIMENTO E INSTALAÇÃO DE ESQUADRIA EM ALUMÍNIO E VIDRO LAMINADO EAVL 63- Dimensões 13.47 x 4.05m</t>
  </si>
  <si>
    <t>FORNECIMENTO E INSTALAÇÃO DE ESQUADRIA EM ALUMÍNIO E VIDRO LAMINADO EAVL 64- Dimensões 22.59m²x 1.20</t>
  </si>
  <si>
    <t>FORNECIMENTO E INSTALAÇÃO DE ESQUADRIA EM ALUMÍNIO E VIDRO LAMINADO EAVL 65- Dimensões 4.95 x 1.82m</t>
  </si>
  <si>
    <t>FORNECIMENTO E INSTALAÇÃO DE ESQUADRIA EM ALUMÍNIO E VIDRO LAMINADO EAVL 66- Dimensões 4.50 x 0.88/3.05m</t>
  </si>
  <si>
    <t>FORNECIMENTO E INSTALAÇÃO DE ESQUADRIA EM ALUMÍNIO E VIDRO LAMINADO EAVL 67- Dimensões 4.91 x 0.88/3.05m</t>
  </si>
  <si>
    <t>5.1.3.1</t>
  </si>
  <si>
    <t>DIVISÓRIAS</t>
  </si>
  <si>
    <t>5.1.3</t>
  </si>
  <si>
    <t>5.2.1.11</t>
  </si>
  <si>
    <t>5.2.1.12</t>
  </si>
  <si>
    <t>1.1.1</t>
  </si>
  <si>
    <t>Despesas com pessoal de administração, inclusive alimentação, transporte, fardamentos e EPI's, veiculos para uso da administração, materias de consumo, limpeza e expediente para o canteiro de obras.</t>
  </si>
  <si>
    <t>1.2.1.3</t>
  </si>
  <si>
    <t>1.2.1.4</t>
  </si>
  <si>
    <t>Grua tipo Potain / MC 310 K12, capacidade de 12 toneladas (período de 12 meses)</t>
  </si>
  <si>
    <t>SERVIÇOS DIVERSOS</t>
  </si>
  <si>
    <t>BARRACÃO DE OBRAS</t>
  </si>
  <si>
    <t>Barracao de obra em tabuas de madeira com banheiro, cobertura em fibrocimento 4 mm, incluso instalacoes hidro-sanitarias e eletricas</t>
  </si>
  <si>
    <t>2.3.1.1</t>
  </si>
  <si>
    <t>2.3.1.2</t>
  </si>
  <si>
    <t>2.3.1.3</t>
  </si>
  <si>
    <t>2.3.1.4</t>
  </si>
  <si>
    <t>2.3.1.5</t>
  </si>
  <si>
    <t>2.3.1.6</t>
  </si>
  <si>
    <t>2.3.1.7</t>
  </si>
  <si>
    <t>2.3.1.8</t>
  </si>
  <si>
    <t>2.3.1.9</t>
  </si>
  <si>
    <t>2.3.1.10</t>
  </si>
  <si>
    <t>2.3.2.1</t>
  </si>
  <si>
    <t>2.3.2.2</t>
  </si>
  <si>
    <t>2.3.2.3</t>
  </si>
  <si>
    <t>2.3.2.4</t>
  </si>
  <si>
    <t>2.4.3</t>
  </si>
  <si>
    <t>2.4.4</t>
  </si>
  <si>
    <t>2.4.5</t>
  </si>
  <si>
    <t>2.4.6</t>
  </si>
  <si>
    <t>Bebedouro elétrico, capacidade 40L.</t>
  </si>
  <si>
    <t>2.4.7</t>
  </si>
  <si>
    <t>2.4.8</t>
  </si>
  <si>
    <t>2.4.9</t>
  </si>
  <si>
    <t>2.4.10</t>
  </si>
  <si>
    <t>2.4.11</t>
  </si>
  <si>
    <t>Caixa de inspeção 80 x 80 x 80 cm em alvenaria para rede de drenagem do canteiro</t>
  </si>
  <si>
    <t>2.4.12</t>
  </si>
  <si>
    <t>Canaleta meia cana de concreto, diâmetro 500mm  para rede de drenagem do canteiro</t>
  </si>
  <si>
    <t>TAPUMES E FECHAMENTOS</t>
  </si>
  <si>
    <t>NA ÁREA DO TPS</t>
  </si>
  <si>
    <t>Fornecimento e instalação de divisórias 35mm painel cego, miolo colméia, revestida com chapa laminada, com montantes em alumínio natural em "L" , "T" ou "X" I, da marca Eucatex, modelo Divilux 35 ou equivalente técnico.</t>
  </si>
  <si>
    <t>NA ÁREA DO ESTACIONAMENTO</t>
  </si>
  <si>
    <t>NA OBRA</t>
  </si>
  <si>
    <t xml:space="preserve">Escavação e carga  de material de 1a categoria </t>
  </si>
  <si>
    <t>Transporte de material de 1ª categoria - dmt 10 km</t>
  </si>
  <si>
    <t>Espalhamento e conformação de material de bota-for a</t>
  </si>
  <si>
    <t>3.4.6</t>
  </si>
  <si>
    <t>Escavação mecanizada de valas em material de 1ª categoria, excluindo  esgotamento / escoramento</t>
  </si>
  <si>
    <t>Escavação manual de valas / cavas material de 1ª categoria 1,50 a 3,00 m excluindo escoramento (areia argila ou piçarra)</t>
  </si>
  <si>
    <t>ESTRUTURAS METÁLICAS / COBERTURA</t>
  </si>
  <si>
    <t>Fornecimento, instalação Perfil metálico laminado inclusive chapas de ligações e base - Rampa 01 (EIXO 0 AO 1 / I' AO F')</t>
  </si>
  <si>
    <t>Fornecimento, instalação Perfil metálico laminado inclusive chapas de ligações e base - Rampa 02 (EIXO 0 AO 1 / F AO I)</t>
  </si>
  <si>
    <t>Fornecimento, instalação perfil metálico laminado, U enrijecido e perfil tubular,  inclusive chapas de ligações e base - Rampa 03 (EIXO 0 AO 1 / E' AO C')</t>
  </si>
  <si>
    <t>Fornecimento, instalação perfil metálico laminado, U enrijecido e perfil tubular,  inclusive chapas de ligações e base - Rampa 04 ( EIXO 0 AO 1 / B AO D)</t>
  </si>
  <si>
    <t>Fornecimento, instalação perfil metálico laminado, U enrijecido e perfil tubular,  inclusive chapas de ligações e base - Coberta 01 ( EIXO 4' AO 0 / H' AO B') / ( EIXO 4' AO 0 / B AO H)</t>
  </si>
  <si>
    <t>Fornecimento, instalação perfil metálico laminado e perfil tubular,  inclusive chapas de ligações e base - Coberta 02 ( EIXO 5' AO 3' / B' AO B)</t>
  </si>
  <si>
    <t>Fornecimento, instalação perfil metálico laminado e perfil tubular,  inclusive chapas de ligações e base - Coberta 03 (EIXO 2 AO 5 / I' AO C') / (EIXO 2 AO 5 / C AO I)</t>
  </si>
  <si>
    <t>Fornecimento, instalação perfil metálico laminado e perfil tubular,  inclusive chapas de ligações e base - Conectores (EIXO 6 AO 7 / P' AO M)</t>
  </si>
  <si>
    <t xml:space="preserve"> Fornecimento e Execução de Laje tipo Stell Deck ( L=274mm / H=15,0 mm )</t>
  </si>
  <si>
    <t>Malha antifissuração Q92 p/ as lajes stell deck</t>
  </si>
  <si>
    <t>Fornecimento, instalação perfil metálico laminado, U enrijecido e perfil tubular,  inclusive chapas de ligações e base - Marquise Frontal Arqueada (EIXO F' AO F)</t>
  </si>
  <si>
    <t>Fornecimento, instalação Perfil metálico laminado inclusive chapas de ligações e base - Coberta da Ampliação Direita (EIXO 3 AO 7 / I AO M)</t>
  </si>
  <si>
    <t>Fornecimento, instalação Perfil metálico laminado inclusive chapas de ligações e base - Coberta da Ampliação Esquerda (EIXO 2 AO 7 / M' AO I')</t>
  </si>
  <si>
    <t>Fornecimento, instalação perfil metálico laminado e perfil tubular,  inclusive chapas de ligações e base - Coberta do Estacionamento</t>
  </si>
  <si>
    <t>Fornecimento, instalação perfil metálico laminado e perfil tubular,  inclusive chapas de ligações e base - Coberta da Capela (EIXO 1' AO 1 / I AO L)</t>
  </si>
  <si>
    <t>Fornecimento, instalação perfil metálico laminado e perfil tubular,  inclusive chapas de ligações e base - Coberta do Desembarque Remoto Direito (EIXO 3 AO 6 / L AO N)</t>
  </si>
  <si>
    <t>Fornecimento, instalação perfil metálico laminado e perfil tubular,  inclusive chapas de ligações e base - Coberta do Desembarque Remoto Esquerdo (EIXO 3 AO 6 / L' AO N')</t>
  </si>
  <si>
    <t>Fornecimento, instalação perfil metálico U e perfil tubular,  inclusive chapas de ligações e base - Escada Metálica - M1A (NÍVEL 79,63 E 86,14)</t>
  </si>
  <si>
    <t>Fornecimento, instalação perfil metálico laminado e perfil tubular,  inclusive chapas de ligações e base - Escada Metálica - M1B (NÍVEL 86,14 E 96,09)</t>
  </si>
  <si>
    <t>ESCADA METÁLICA - M2 ( NÍVEL 77,77 E 79,63 )</t>
  </si>
  <si>
    <t>Fornecimento, instalação perfil metálico U e perfil tubular,  inclusive chapas de ligações e base - Escada Metálica - M2 (NÍVEL 77,77 E 79,63)</t>
  </si>
  <si>
    <t>Fornecimento, instalação perfil metálico U e perfil tubular,  inclusive chapas de ligações e base - Escada Metálica - M3 (NÍVEL 77,77 E 79,63)</t>
  </si>
  <si>
    <t>Fornecimento, instalação perfil metálico U e perfil tubular,  inclusive chapas de ligações e base - Escada Metálica - M4 (NÍVEL 77,77 E 79,63)</t>
  </si>
  <si>
    <t>Fornecimento, instalação perfil metálico U e perfil tubular,  inclusive chapas de ligações e base - Escada Metálica - M5 (NÍVEL 79,70 E 96,09)</t>
  </si>
  <si>
    <t>Fornecimento, instalação perfil metálico U, L e perfil tubular,  inclusive chapas de ligações e base - Escada Metálica - M6 (NÍVEL 83,03 E 85,58)</t>
  </si>
  <si>
    <t>Fornecimento, instalação perfil metálico U e perfil tubular,  inclusive chapas de ligações e base - Escada Metálica - E14 (NÍVEL 88,26 E 93,62)</t>
  </si>
  <si>
    <t>Fornecimento, instalação perfil metálico soldado, laminado, inclusive chapas, parafusos, porcas, arruelas e soldas - Forma da Coberta da Cut - NÍVEL 83,03</t>
  </si>
  <si>
    <t>Fornecimento, instalação perfil metálico - U, perfil metálico laminado, inclusive chapas, parafusos, porcas, arruelas e soldas - Forma do Back Office - NÍVEL 85,58</t>
  </si>
  <si>
    <t>Fornecimento, instalação perfil metálico laminado inclusive chapas de ligações e base - COA / COE - NÍVEL 99,32</t>
  </si>
  <si>
    <t>Fornecimento, instalação perfil metálico laminado, perfil metalico U e perfil tubular,  inclusive chapas de ligações e base, Chapas de ligações e base - Passarela da COA / COE - NÍVEL 99,32</t>
  </si>
  <si>
    <t>Fornecimento, instalação perfil metálico laminado inclusive chapas de ligações e base - Suporte do Forro dos Conectores (EIXO 6 AO 7 / P' AO M)</t>
  </si>
  <si>
    <t>Fornecimento, instalação perfil metálico laminado, Perfil metálico - U e U enrijecido, inclusive chapas de ligações e base - Marquise Lateral (EIXO 0 AO 1 / L' AO J')</t>
  </si>
  <si>
    <t>Fornecimento, instalação perfil metálico laminado inclusive chapas de ligações e base - Piso Elevado - Terraço Panorâmico (EIXO 6 AO 7 / B' AO B)</t>
  </si>
  <si>
    <t>Fornecimento, instalação perfil metálico laminado e perfil tubular,  inclusive chapas de ligações e base - Coberta Direita/Esquerda - (EIXON 3' AO 0 / J' AO H')</t>
  </si>
  <si>
    <t>Fornecimento, instalação de perfis metálico - soldados, perfis laminados, perfil circular, inclusive chapas, parafusos, porcas, arruelas e soldas - Passarela do Saguão - NÍVEL 85,58</t>
  </si>
  <si>
    <t>Fornecimento e Instalação de Divisórias de piso a teto de 35 mm em painel cego miolo vermiculita revestida com fórmica em chapa de fibra de madeira prensada com montantes alumínio anodizado natural em ''L'',''T'' ou ''X'', incluindo portas e suas ferragens ou equivalente técnico.</t>
  </si>
  <si>
    <t>Fornecimento e Instalação de Esquadria em Madeira EM 11- Dimensões 0.60 x 2.10m</t>
  </si>
  <si>
    <t>Fornecimento e Instalação de Esquadria em Madeira EM 12- Dimensões 0.80 x 2.10m</t>
  </si>
  <si>
    <t>Fornecimento e Instalação de Esquadria em Aluminio com Veneziana EVEA 04- Dimensões 3.40 x0.40/ 2.30</t>
  </si>
  <si>
    <t>5.2.11.1</t>
  </si>
  <si>
    <t>5.2.11.2</t>
  </si>
  <si>
    <t>Fornecimento e instalação de coberta em policarbonato alveolar incolor cristal Multilux, ou equivalente técnico, em chapas de 6,00x1,05m, espessura 6mm, inclusive arremates e acessórios.</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</si>
  <si>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</si>
  <si>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</si>
  <si>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Fornecimento e aplicação de manta asfáltica produzida a partir da modificação física de asfaltos com polímeros (plastoméricos PL/elastoméricos EL), estruturada com não-tecido de filamentos contínuos de poliéster previamente estabilizado, com herbicida atóxico, inibidor do ataque de raízes, Torodin Antiraiz 4mm, da Viapol Impermeabilizantes, ou equivalente técnico.</t>
  </si>
  <si>
    <t>ESTRUTURAS E COBERTURAS</t>
  </si>
  <si>
    <t>instalação de ponto de luz</t>
  </si>
  <si>
    <t>Fornecimento e instalação de esquadria em alumínio e vidro laminado de dimensões 8,49 x 1,10 ou equivalente técnico.</t>
  </si>
  <si>
    <t>Carenagem dos pilares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</si>
  <si>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Revestimento em Azulejo 15x15 cm nos banheiros</t>
  </si>
  <si>
    <t>Fornecimento e aplicação de chapa de alumínio composto para forro, constituída de duas lâminas de alumínio de 0,5 mm de espessura e um núcleo central de polietileno maciço, com 6 mm marca Alcan, modelo Alucobond na cor 101-White 16, ou equivalente técnico, com juntas de 10 mm com selante em poliuretano Sikaflex 1A plus, da Sika.</t>
  </si>
  <si>
    <t>PISOS ESTACIONAMENTO / GUARITA</t>
  </si>
  <si>
    <t>DIVERSOS ESTACIONAMENTO / GUARITA</t>
  </si>
  <si>
    <t xml:space="preserve">Medidor de Vazão Eletromagnético de 3/4'' </t>
  </si>
  <si>
    <t>Medidor de Vazão Eletromagnético de 1''</t>
  </si>
  <si>
    <t xml:space="preserve">Medidor de Vazão Eletromagnético de 1.1/4'' </t>
  </si>
  <si>
    <t xml:space="preserve">Medidor de Vazão Eletromagnético de 1.1/2'' </t>
  </si>
  <si>
    <t xml:space="preserve">Medidor de Vazão Eletromagnético de 2'' </t>
  </si>
  <si>
    <t xml:space="preserve">Medidor de Vazão Eletromagnético de 2.1/2'' </t>
  </si>
  <si>
    <t xml:space="preserve">Medidor de Vazão Eletromagnético de 3'' </t>
  </si>
  <si>
    <t xml:space="preserve">Medidor de Vazão Eletromagnético de 4'' </t>
  </si>
  <si>
    <t>Fornecimento, instalação, testes e comissionamento de equipamento enrolador de cabo, tipo auto-retrátil, enrolamento automático por molas, para cabo do painel de operação do sistema SIDO, com 22 metros de cabo sendo 5 pólos de 2,5mm2, isolação 350V; modelo Série 793 / 307014593, fabricação Nederman</t>
  </si>
  <si>
    <t>Equipamentos</t>
  </si>
  <si>
    <t>Fornecimento e instalação de Caixa de passagem em aço com tampa de 20 (A) x 20 (L) x 12 (P) cm, com buchas, parafusos e demais acessórios para sua fixação no piso ou parede de alvenaria.</t>
  </si>
  <si>
    <t>Fornecimento e instalação de Eletrocalha de 200 (A) x 500 (L) mm, perfurada, com tirantes, porcas, parafusos, buchas e demais componentes necessários a sua instalação.</t>
  </si>
  <si>
    <t>Fornecimento e instalação de Conexões do tipo curva horizontal 45º para eletrocalha de 200 (A) x 500 (L) mm) perfurada, com tirantes, porcas, parafusos, buchas e demais componentes necessários a sua instalação.</t>
  </si>
  <si>
    <t>Fornecimento e instalação de Conexões do tipo curva horizontal 90º para eletrocalha de 200 (A) x 500 (L) mm) perfurada, com tirantes, porcas, parafusos, buchas e demais componentes necessários a sua instalação.</t>
  </si>
  <si>
    <t>Fornecimento e instalação de Conexões do tipo desvio a direita para eletrocalha de 200 (A) x 500 (L) mm, perfurada, com tirantes, porcas, parafusos, buchas e demais componentes necessários a sua instalação.</t>
  </si>
  <si>
    <t>Fornecimento e instalação de Conexões do tipo desvio a esquerda para eletrocalha de 200 (A) x 500 (L) mm, perfurada, com tirantes, porcas, parafusos, buchas e demais componentes necessários a sua instalação.</t>
  </si>
  <si>
    <t>Fornecimento e instalação de Conexões do tipo curva vertical externa 90º para eletrocalha de 200 (A) x 500 (L) mm perfurada, com tirantes, porcas, parafusos, buchas e demais componentes necessários a sua instalação.</t>
  </si>
  <si>
    <t>Fornecimento e instalação de Conexões do tipo curva vertical interna 90º para eletrocalha de 200 (A) x 500 (L) mm perfurada, com tirantes, porcas, parafusos, buchas e demais componentes necessários a sua instalação.</t>
  </si>
  <si>
    <t>Fornecimento e instalação de Conexões do tipo redução concêntrica 500/400 para eletrocalha de 200 (A) x 500 (L) mm perfurada, com tirantes, porcas, parafusos, buchas e demais componentes necessários a sua instalação.</t>
  </si>
  <si>
    <t>Fornecimento e instalação de Conexões do tipo Tê Reto para eletrocalha de 200 (A) x 500 (L) mm perfurada, com tirantes, porcas, parafusos, buchas e demais componentes necessários a sua instalação.</t>
  </si>
  <si>
    <t>Fornecimento e instalação de Eletrocalha de 200 (A) x 400 (L) mm, perfurada, com tirantes, porcas, parafusos, buchas e demais componentes necessários a sua instalação.</t>
  </si>
  <si>
    <t>Fornecimento e instalação de Conexões do tipo curva horizontal 45º para eletrocalha de 200 (A) x 400 (L) mm) perfurada, com tirantes, porcas, parafusos, buchas e demais componentes necessários a sua instalação.</t>
  </si>
  <si>
    <t>Fornecimento e instalação de Conexões do tipo curva horizontal 90º para eletrocalha de 200 (A) x 400 (L) mm) perfurada, com tirantes, porcas, parafusos, buchas e demais componentes necessários a sua instalação.</t>
  </si>
  <si>
    <t>Fornecimento e instalação de Conexões do tipo desvio a direita para eletrocalha de 200 (A) x 400 (L) mm, perfurada, com tirantes, porcas, parafusos, buchas e demais componentes necessários a sua instalação.</t>
  </si>
  <si>
    <t>Fornecimento e instalação de Conexões do tipo desvio a esquerda para eletrocalha de 200 (A) x 400 (L) mm, perfurada, com tirantes, porcas, parafusos, buchas e demais componentes necessários a sua instalação.</t>
  </si>
  <si>
    <t>Fornecimento e instalação de Conexões do tipo curva vertical externa 90º para eletrocalha de 200 (A) x 400 (L) mm perfurada, com tirantes, porcas, parafusos, buchas e demais componentes necessários a sua instalação.</t>
  </si>
  <si>
    <t>Fornecimento e instalação de Conexões do tipo curva vertical interna 90º para eletrocalha de 200 (A) x 400 (L) mm perfurada, com tirantes, porcas, parafusos, buchas e demais componentes necessários a sua instalação.</t>
  </si>
  <si>
    <t>Fornecimento e instalação de Conexões do tipo redução concêntrica 400/300 para eletrocalha de 200 (A) x 400 (L) mm perfurada, com tirantes, porcas, parafusos, buchas e demais componentes necessários a sua instalação.</t>
  </si>
  <si>
    <t>Fornecimento e instalação de Conexões do tipo Tê Reto para eletrocalha de 200 (A) x 400 (L) mm perfurada, com tirantes, porcas, parafusos, buchas e demais componentes necessários a sua instalação.</t>
  </si>
  <si>
    <t>Fornecimento e instalação de Eletrocalha de 200 (A) x 300 (L) mm, perfurada, com tirantes, porcas, parafusos, buchas e demais componentes necessários a sua instalação.</t>
  </si>
  <si>
    <t>Fornecimento e instalação de Conexões do tipo curva horizontal 45º para eletrocalha de 200 (A) x 300 (L) mm) perfurada, com tirantes, porcas, parafusos, buchas e demais componentes necessários a sua instalação.</t>
  </si>
  <si>
    <t>Fornecimento e instalação de Conexões do tipo curva horizontal 90º para eletrocalha de 200 (A) x 300 (L) mm) perfurada, com tirantes, porcas, parafusos, buchas e demais componentes necessários a sua instalação.</t>
  </si>
  <si>
    <t>Fornecimento e instalação de Conexões do tipo desvio a direita para eletrocalha de 200 (A) x 300 (L) mm, perfurada, com tirantes, porcas, parafusos, buchas e demais componentes necessários a sua instalação.</t>
  </si>
  <si>
    <t>Fornecimento e instalação de Conexões do tipo desvio a esquerda para eletrocalha de 200 (A) x 300 (L) mm, perfurada, com tirantes, porcas, parafusos, buchas e demais componentes necessários a sua instalação.</t>
  </si>
  <si>
    <t>Fornecimento e instalação de Conexões do tipo curva vertical externa 90º para eletrocalha de 200 (A) x 300 (L) mm perfurada, com tirantes, porcas, parafusos, buchas e demais componentes necessários a sua instalação.</t>
  </si>
  <si>
    <t>Fornecimento e instalação de Conexões do tipo curva vertical interna 90º para eletrocalha de 200 (A) x 300 (L) mm perfurada, com tirantes, porcas, parafusos, buchas e demais componentes necessários a sua instalação.</t>
  </si>
  <si>
    <t>Fornecimento e instalação de Conexões do tipo redução concêntrica 300/200 para eletrocalha de 200 (A) x 300 (L) mm perfurada, com tirantes, porcas, parafusos, buchas e demais componentes necessários a sua instalação.</t>
  </si>
  <si>
    <t>Fornecimento e instalação de Conexões do tipo Tê Reto para eletrocalha de 200 (A) x 300 (L) mm perfurada, com tirantes, porcas, parafusos, buchas e demais componentes necessários a sua instalação.</t>
  </si>
  <si>
    <t>Fornecimento e instalação de Eletrocalha de 150 (A) x 300 (L) mm, perfurada, com tirantes, porcas, parafusos, buchas e demais componentes necessários a sua instalação.</t>
  </si>
  <si>
    <t>Fornecimento e instalação de Conexões do tipo curva horizontal 45º para eletrocalha de 150 (A) x 300 (L) mm) perfurada, com tirantes, porcas, parafusos, buchas e demais componentes necessários a sua instalação.</t>
  </si>
  <si>
    <t>Fornecimento e instalação de Conexões do tipo curva horizontal 90º para eletrocalha de 150 (A) x 300 (L) mm) perfurada, com tirantes, porcas, parafusos, buchas e demais componentes necessários a sua instalação.</t>
  </si>
  <si>
    <t>Fornecimento e instalação de Conexões do tipo desvio a direita para eletrocalha de 150 (A) x 300 (L) mm, perfurada, com tirantes, porcas, parafusos, buchas e demais componentes necessários a sua instalação.</t>
  </si>
  <si>
    <t>Fornecimento e instalação de Conexões do tipo desvio a esquerda para eletrocalha de 150 (A) x 300 (L) mm, perfurada, com tirantes, porcas, parafusos, buchas e demais componentes necessários a sua instalação.</t>
  </si>
  <si>
    <t>Fornecimento e instalação de Conexões do tipo curva vertical externa 90º para eletrocalha de 150 (A) x 300 (L) mm perfurada, com tirantes, porcas, parafusos, buchas e demais componentes necessários a sua instalação.</t>
  </si>
  <si>
    <t>Fornecimento e instalação de Conexões do tipo curva vertical interna 90º para eletrocalha de 150 (A) x 300 (L) mm perfurada, com tirantes, porcas, parafusos, buchas e demais componentes necessários a sua instalação.</t>
  </si>
  <si>
    <t>Fornecimento e instalação de Conexões do tipo redução concêntrica 300/200 para eletrocalha de 150 (A) x 300 (L) mm perfurada, com tirantes, porcas, parafusos, buchas e demais componentes necessários a sua instalação.</t>
  </si>
  <si>
    <t>Fornecimento e instalação de Conexões do tipo Tê Reto para eletrocalha de 150 (A) x 300 (L) mm perfurada, com tirantes, porcas, parafusos, buchas e demais componentes necessários a sua instalação.</t>
  </si>
  <si>
    <t>Fornecimento e instalação de Eletrocalha de 200 (A) x 200 (L) mm, perfurada, com tirantes, porcas, parafusos, buchas e demais componentes necessários a sua instalação.</t>
  </si>
  <si>
    <t>Fornecimento e instalação de Conexões do tipo curva horizontal 45º para eletrocalha de 200 (A) x 200 (L) mm) perfurada, com tirantes, porcas, parafusos, buchas e demais componentes necessários a sua instalação.</t>
  </si>
  <si>
    <t>Fornecimento e instalação de Conexões do tipo curva horizontal 90º para eletrocalha de 200 (A) x 200 (L) mm) perfurada, com tirantes, porcas, parafusos, buchas e demais componentes necessários a sua instalação.</t>
  </si>
  <si>
    <t>Fornecimento e instalação de Conexões do tipo desvio a direita para eletrocalha de 200 (A) x 200 (L) mm, perfurada, com tirantes, porcas, parafusos, buchas e demais componentes necessários a sua instalação.</t>
  </si>
  <si>
    <t>Fornecimento e instalação de Conexões do tipo desvio a esquerda para eletrocalha de 200 (A) x 200 (L) mm, perfurada, com tirantes, porcas, parafusos, buchas e demais componentes necessários a sua instalação.</t>
  </si>
  <si>
    <t>Fornecimento e instalação de Conexões do tipo curva vertical externa 90º para eletrocalha de 200 (A) x 200 (L) mm perfurada, com tirantes, porcas, parafusos, buchas e demais componentes necessários a sua instalação.</t>
  </si>
  <si>
    <t>Fornecimento e instalação de Conexões do tipo curva vertical interna 90º para eletrocalha de 200 (A) x 200 (L) mm perfurada, com tirantes, porcas, parafusos, buchas e demais componentes necessários a sua instalação.</t>
  </si>
  <si>
    <t>Fornecimento e instalação de Conexões do tipo redução concêntrica 200/100 para eletrocalha de 200 (A) x 200 (L) mm perfurada, com tirantes, porcas, parafusos, buchas e demais componentes necessários a sua instalação.</t>
  </si>
  <si>
    <t>Fornecimento e instalação de Conexões do tipo Tê Reto para eletrocalha de 200 (A) x 200 (L) mm perfurada, com tirantes, porcas, parafusos, buchas e demais componentes necessários a sua instalação.</t>
  </si>
  <si>
    <t>Fornecimento e instalação de Eletrocalha de 150 (A) x 200 (L) mm, perfurada, com tirantes, porcas, parafusos, buchas e demais componentes necessários a sua instalação.</t>
  </si>
  <si>
    <t>Fornecimento e instalação de Conexões do tipo curva horizontal 45º para eletrocalha de 150 (A) x 200 (L) mm) perfurada, com tirantes, porcas, parafusos, buchas e demais componentes necessários a sua instalação.</t>
  </si>
  <si>
    <t>Fornecimento e instalação de Conexões do tipo curva horizontal 90º para eletrocalha de 150 (A) x 200 (L) mm) perfurada, com tirantes, porcas, parafusos, buchas e demais componentes necessários a sua instalação.</t>
  </si>
  <si>
    <t>Fornecimento e instalação de Conexões do tipo desvio a direita para eletrocalha de 150 (A) x 200 (L) mm, perfurada, com tirantes, porcas, parafusos, buchas e demais componentes necessários a sua instalação.</t>
  </si>
  <si>
    <t>Fornecimento e instalação de Conexões do tipo desvio a esquerda para eletrocalha de 150 (A) x 200 (L) mm, perfurada, com tirantes, porcas, parafusos, buchas e demais componentes necessários a sua instalação.</t>
  </si>
  <si>
    <t>Fornecimento e instalação de Conexões do tipo curva vertical externa 90º para eletrocalha de 150 (A) x 200 (L) mm perfurada, com tirantes, porcas, parafusos, buchas e demais componentes necessários a sua instalação.</t>
  </si>
  <si>
    <t>Fornecimento e instalação de Conexões do tipo curva vertical interna 90º para eletrocalha de 150 (A) x 200 (L) mm perfurada, com tirantes, porcas, parafusos, buchas e demais componentes necessários a sua instalação.</t>
  </si>
  <si>
    <t>Fornecimento e instalação de Conexões do tipo redução concêntrica 200/100 para eletrocalha de 150 (A) x 200 (L) mm perfurada, com tirantes, porcas, parafusos, buchas e demais componentes necessários a sua instalação.</t>
  </si>
  <si>
    <t>Fornecimento e instalação de Conexões do tipo Tê Reto para eletrocalha de 150 (A) x 200 (L) mm perfurada, com tirantes, porcas, parafusos, buchas e demais componentes necessários a sua instalação.</t>
  </si>
  <si>
    <t>Fornecimento e instalação de Eletrocalha de 100 (A) x 200 (L) mm, perfurada, com tirantes, porcas, parafusos, buchas e demais componentes necessários a sua instalação.</t>
  </si>
  <si>
    <t>Fornecimento e instalação de Conexões do tipo curva horizontal 45º para eletrocalha de 100 (A) x 200 (L) mm, perfurada, com tirantes, porcas, parafusos, buchas e demais componentes necessários a sua instalação.</t>
  </si>
  <si>
    <t>Fornecimento e instalação de Conexões do tipo curva horizontal 90º para eletrocalha de 100 (A) x 200 (L) mm) perfurada, com tirantes, porcas, parafusos, buchas e demais componentes necessários a sua instalação.</t>
  </si>
  <si>
    <t>10.1.59</t>
  </si>
  <si>
    <t>Fornecimento e instalação de Conexões do tipo desvio a direita para eletrocalha de 100 (A) x 200 (L) mm, perfurada, com tirantes, porcas, parafusos, buchas e demais componentes necessários a sua instalação.</t>
  </si>
  <si>
    <t>10.1.60</t>
  </si>
  <si>
    <t>Fornecimento e instalação de Conexões do tipo desvio a esquerda para eletrocalha de 100 (A) x 200 (L) mm, perfurada, com tirantes, porcas, parafusos, buchas e demais componentes necessários a sua instalação.</t>
  </si>
  <si>
    <t>10.1.61</t>
  </si>
  <si>
    <t>Fornecimento e instalação de Conexões do tipo curva vertical externa 90º para eletrocalha de 100 (A) x 200 (L) mm perfurada, com tirantes, porcas, parafusos, buchas e demais componentes necessários a sua instalação.</t>
  </si>
  <si>
    <t>10.1.62</t>
  </si>
  <si>
    <t>Fornecimento e instalação de Conexões do tipo curva vertical interna 90º para eletrocalha de 100 (A) x 200 (L) mm perfurada, com tirantes, porcas, parafusos, buchas e demais componentes necessários a sua instalação.</t>
  </si>
  <si>
    <t>10.1.63</t>
  </si>
  <si>
    <t>Fornecimento e instalação de Conexões do tipo redução concêntrica 200/100 para eletrocalha de 100 (A) x 200 (L) mm perfurada, com tirantes, porcas, parafusos, buchas e demais componentes necessários a sua instalação.</t>
  </si>
  <si>
    <t>10.1.64</t>
  </si>
  <si>
    <t>Fornecimento e instalação de Conexões do tipo Tê Reto para eletrocalha de 100 (A) x 200 (L) mm perfurada, com tirantes, porcas, parafusos, buchas e demais componentes necessários a sua instalação.</t>
  </si>
  <si>
    <t>10.1.65</t>
  </si>
  <si>
    <t>Fornecimento e instalação de Eletrocalha de 100 (A) x 100 (L) mm, perfurada, com tirantes, porcas, parafusos, buchas e demais componentes necessários a sua instalação.</t>
  </si>
  <si>
    <t>10.1.66</t>
  </si>
  <si>
    <t>Fornecimento e instalação de Conexões do tipo curva horizontal 45º para eletrocalha de 100 (A) x 100 (L) mm, perfurada, com tirantes, porcas, parafusos, buchas e demais componentes necessários a sua instalação.</t>
  </si>
  <si>
    <t>10.1.67</t>
  </si>
  <si>
    <t>Fornecimento e instalação de Conexões do tipo curva horizontal 90º para eletrocalha de 100 (A) x 100 (L) mm) perfurada, com tirantes, porcas, parafusos, buchas e demais componentes necessários a sua instalação.</t>
  </si>
  <si>
    <t>10.1.68</t>
  </si>
  <si>
    <t>Fornecimento e instalação de Conexões do tipo desvio a direita para eletrocalha de 100 (A) x 100 (L) mm, perfurada, com tirantes, porcas, parafusos, buchas e demais componentes necessários a sua instalação.</t>
  </si>
  <si>
    <t>10.1.69</t>
  </si>
  <si>
    <t>Fornecimento e instalação de Conexões do tipo desvio a esquerda para eletrocalha de 100 (A) x 100 (L) mm, perfurada, com tirantes, porcas, parafusos, buchas e demais componentes necessários a sua instalação.</t>
  </si>
  <si>
    <t>10.1.70</t>
  </si>
  <si>
    <t>Fornecimento e instalação de Conexões do tipo curva vertical externa 90º para eletrocalha de 100 (A) x 100 (L) mm perfurada, com tirantes, porcas, parafusos, buchas e demais componentes necessários a sua instalação.</t>
  </si>
  <si>
    <t>10.1.71</t>
  </si>
  <si>
    <t>Fornecimento e instalação de Conexões do tipo curva vertical interna 90º para eletrocalha de 100 (A) x 100 (L) mm perfurada, com tirantes, porcas, parafusos, buchas e demais componentes necessários a sua instalação.</t>
  </si>
  <si>
    <t>10.1.72</t>
  </si>
  <si>
    <t>Fornecimento e instalação de Conexões do tipo redução concêntrica 100/75 para eletrocalha de 100 (A) x 100 (L) mm perfurada, com tirantes, porcas, parafusos, buchas e demais componentes necessários a sua instalação.</t>
  </si>
  <si>
    <t>10.1.73</t>
  </si>
  <si>
    <t>Fornecimento e instalação de Conexões do tipo Tê Reto para eletrocalha de 100 (A) x 100 (L) mm perfurada, com tirantes, porcas, parafusos, buchas e demais componentes necessários a sua instalação.</t>
  </si>
  <si>
    <t>10.1.74</t>
  </si>
  <si>
    <t>Fornecimento e instalação de Eletrocalha de 50 (A) x 100 (L) mm, perfurada, com tirantes, porcas, parafusos, buchas e demais componentes necessários a sua instalação.</t>
  </si>
  <si>
    <t>10.1.75</t>
  </si>
  <si>
    <t>Fornecimento e instalação de Conexões do tipo curva horizontal 45º para eletrocalha de 50 (A) x 100 (L) mm, perfurada, com tirantes, porcas, parafusos, buchas e demais componentes necessários a sua instalação.</t>
  </si>
  <si>
    <t>10.1.76</t>
  </si>
  <si>
    <t>Fornecimento e instalação de Conexões do tipo curva horizontal 90º para eletrocalha de 50 (A) x 100 (L) mm) perfurada, com tirantes, porcas, parafusos, buchas e demais componentes necessários a sua instalação.</t>
  </si>
  <si>
    <t>10.1.77</t>
  </si>
  <si>
    <t>Fornecimento e instalação de Conexões do tipo desvio a direita para eletrocalha de 50 (A) x 100 (L) mm, perfurada, com tirantes, porcas, parafusos, buchas e demais componentes necessários a sua instalação.</t>
  </si>
  <si>
    <t>10.1.78</t>
  </si>
  <si>
    <t>Fornecimento e instalação de Conexões do tipo desvio a esquerda para eletrocalha de 50 (A) x 100 (L) mm, perfurada, com tirantes, porcas, parafusos, buchas e demais componentes necessários a sua instalação.</t>
  </si>
  <si>
    <t>10.1.79</t>
  </si>
  <si>
    <t>Fornecimento e instalação de Conexões do tipo curva vertical externa 90º para eletrocalha de 50 (A) x 100 (L) mm perfurada, com tirantes, porcas, parafusos, buchas e demais componentes necessários a sua instalação.</t>
  </si>
  <si>
    <t>10.1.80</t>
  </si>
  <si>
    <t>Fornecimento e instalação de Conexões do tipo curva vertical interna 90º para eletrocalha de 50 (A) x 100 (L) mm perfurada, com tirantes, porcas, parafusos, buchas e demais componentes necessários a sua instalação.</t>
  </si>
  <si>
    <t>10.1.81</t>
  </si>
  <si>
    <t>Fornecimento e instalação de Conexões do tipo redução concêntrica 100/75 para eletrocalha de 50 (A) x 100 (L) mm perfurada, com tirantes, porcas, parafusos, buchas e demais componentes necessários a sua instalação.</t>
  </si>
  <si>
    <t>10.1.82</t>
  </si>
  <si>
    <t>Fornecimento e instalação de Conexões do tipo Tê Reto para eletrocalha de 50 (A) x 100 (L) mm perfurada, com tirantes, porcas, parafusos, buchas e demais componentes necessários a sua instalação.</t>
  </si>
  <si>
    <t>10.1.83</t>
  </si>
  <si>
    <t>Fornecimento e instalação de Eletrocalha de 50 (A) x 75 (L) mm, perfurada, com tirantes, porcas, parafusos, buchas e demais componentes necessários a sua instalação.</t>
  </si>
  <si>
    <t>10.1.84</t>
  </si>
  <si>
    <t>Fornecimento e instalação de Conexões do tipo curva horizontal 45º para eletrocalha de 50 (A) x 75 (L) mm, perfurada, com tirantes, porcas, parafusos, buchas e demais componentes necessários a sua instalação.</t>
  </si>
  <si>
    <t>10.1.85</t>
  </si>
  <si>
    <t>Fornecimento e instalação de Conexões do tipo curva horizontal 90º para eletrocalha de 50 (A) x 75 (L) mm) perfurada, com tirantes, porcas, parafusos, buchas e demais componentes necessários a sua instalação.</t>
  </si>
  <si>
    <t>10.1.86</t>
  </si>
  <si>
    <t>Fornecimento e instalação de Conexões do tipo desvio a direita para eletrocalha de 50 (A) x 75 (L) mm, perfurada, com tirantes, porcas, parafusos, buchas e demais componentes necessários a sua instalação.</t>
  </si>
  <si>
    <t>10.1.87</t>
  </si>
  <si>
    <t>Fornecimento e instalação de Conexões do tipo desvio a esquerda para eletrocalha de 50 (A) x 75 (L) mm, perfurada, com tirantes, porcas, parafusos, buchas e demais componentes necessários a sua instalação.</t>
  </si>
  <si>
    <t>10.1.88</t>
  </si>
  <si>
    <t>Fornecimento e instalação de Conexões do tipo curva vertical externa 90º para eletrocalha de 50 (A) x 75 (L) mm perfurada, com tirantes, porcas, parafusos, buchas e demais componentes necessários a sua instalação.</t>
  </si>
  <si>
    <t>10.1.89</t>
  </si>
  <si>
    <t>Fornecimento e instalação de Conexões do tipo curva vertical interna 90º para eletrocalha de 50 (A) x 75 (L) mm perfurada, com tirantes, porcas, parafusos, buchas e demais componentes necessários a sua instalação.</t>
  </si>
  <si>
    <t>10.1.90</t>
  </si>
  <si>
    <t>Fornecimento e instalação de Conexões do tipo redução concêntrica 75/50 para eletrocalha de 50 (A) x 75 (L) mm perfurada, com tirantes, porcas, parafusos, buchas e demais componentes necessários a sua instalação.</t>
  </si>
  <si>
    <t>10.1.91</t>
  </si>
  <si>
    <t>Fornecimento e instalação de Conexões do tipo Tê Reto para eletrocalha de 50 (A) x 75 (L) mm perfurada, com tirantes, porcas, parafusos, buchas e demais componentes necessários a sua instalação.</t>
  </si>
  <si>
    <t>10.1.92</t>
  </si>
  <si>
    <t>Fornecimento e instalação de Eletrocalha de 50 (A) x 50 (L) mm, perfurada, com tirantes, porcas, parafusos, buchas e demais componentes necessários a sua instalação.</t>
  </si>
  <si>
    <t>10.1.93</t>
  </si>
  <si>
    <t>Fornecimento e instalação de Conexões do tipo curva horizontal 45º para eletrocalha de 50 (A) x 50 (L) mm, perfurada, com tirantes, porcas, parafusos, buchas e demais componentes necessários a sua instalação.</t>
  </si>
  <si>
    <t>10.1.94</t>
  </si>
  <si>
    <t>Fornecimento e instalação de Conexões do tipo curva horizontal 90º para eletrocalha de 50 (A) x 50 (L) mm) perfurada, com tirantes, porcas, parafusos, buchas e demais componentes necessários a sua instalação.</t>
  </si>
  <si>
    <t>10.1.95</t>
  </si>
  <si>
    <t>Fornecimento e instalação de Conexões do tipo desvio a direita para eletrocalha de 50 (A) x 50 (L) mm, perfurada, com tirantes, porcas, parafusos, buchas e demais componentes necessários a sua instalação.</t>
  </si>
  <si>
    <t>10.1.96</t>
  </si>
  <si>
    <t>Fornecimento e instalação de Conexões do tipo desvio a esquerda para eletrocalha de 50 (A) x 50 (L) mm, perfurada, com tirantes, porcas, parafusos, buchas e demais componentes necessários a sua instalação.</t>
  </si>
  <si>
    <t>10.1.97</t>
  </si>
  <si>
    <t>Fornecimento e instalação de Conexões do tipo curva vertical externa 90º para eletrocalha de 50 (A) x 50 (L) mm perfurada, com tirantes, porcas, parafusos, buchas e demais componentes necessários a sua instalação.</t>
  </si>
  <si>
    <t>10.1.98</t>
  </si>
  <si>
    <t>Fornecimento e instalação de Conexões do tipo curva vertical interna 90º para eletrocalha de 50 (A) x 50 (L) mm perfurada, com tirantes, porcas, parafusos, buchas e demais componentes necessários a sua instalação.</t>
  </si>
  <si>
    <t>10.1.99</t>
  </si>
  <si>
    <t>Fornecimento e instalação de Conexões do tipo Tê Reto para eletrocalha de 50 (A) x 50 (L) mm perfurada, com tirantes, porcas, parafusos, buchas e demais componentes necessários a sua instalação.</t>
  </si>
  <si>
    <t>10.1.100</t>
  </si>
  <si>
    <t>Fornecimento e instalação de Eletroduto em aço galvanizado a fogo, tipo sime-pesado com costuras e rebarbas removidas de 3/4" com arruelas de fixação e luvas para sua conexão a eletrocalhas, à eletrodutos flexíveis e caixas de passagem/conexão, fornecido em barra de 3m</t>
  </si>
  <si>
    <t>10.1.101</t>
  </si>
  <si>
    <t>Fornecimento e instalação de Eletroduto em aço galvanizado a fogo, tipo sime-pesado com costuras e rebarbas removidas de 1'' com arruelas de fixação e luvas para sua conexão a eletrocalhas, à eletrodutos flexíveis e caixas de passagem/conexão, fornecido em barra de 3m</t>
  </si>
  <si>
    <t>10.1.102</t>
  </si>
  <si>
    <t>Fornecimento e instalação de Eletroduto em aço galvanizado a fogo, tipo sime-pesado com costuras e rebarbas removidas de 1 1/2" com arruelas de fixação e luvas para sua conexão a eletrocalhas, à eletrodutos flexíveis e caixas de passagem/conexão, fornecido em barra de 3m</t>
  </si>
  <si>
    <t>10.1.103</t>
  </si>
  <si>
    <t>Fornecimento e instalação de Eletroduto em aço galvanizado a fogo, tipo sime-pesado com costuras e rebarbas removidas de 2'' com arruelas de fixação e luvas para sua conexão a eletrocalhas, à eletrodutos flexíveis e caixas de passagem/conexão, fornecido em barra de 3m</t>
  </si>
  <si>
    <t>10.1.104</t>
  </si>
  <si>
    <t>Fornecimento e instalação de Eletroduto flexível metálico com proteção a oxidação do tipo sealtubo de 1" com arruelas e luvas para fixação em caixas.</t>
  </si>
  <si>
    <t>10.1.105</t>
  </si>
  <si>
    <t>Fornecimento e instalação de Eletroduto flexível metálico com proteção a oxidação do tipo sealtubo de 3/4'' com arruelas e luvas para fixação em caixas.</t>
  </si>
  <si>
    <t>10.1.106</t>
  </si>
  <si>
    <t xml:space="preserve">Fornecimento e instalação de Caixa 4x2x2  metálica para embutir na parede de alvenaria  </t>
  </si>
  <si>
    <t>10.1.107</t>
  </si>
  <si>
    <t xml:space="preserve">Fornecimento e instalação de Caixa 4x4x2  metálica para embutir na parede de alvenaria  </t>
  </si>
  <si>
    <t>10.1.108</t>
  </si>
  <si>
    <t xml:space="preserve">Fornecimento e instalação de Condulete tipo 'E' de 1'' com tampa cega </t>
  </si>
  <si>
    <t>10.1.109</t>
  </si>
  <si>
    <t xml:space="preserve">Fornecimento e instalação de Condulete tipo 'T' de 1'' com tampa cega </t>
  </si>
  <si>
    <t>10.1.110</t>
  </si>
  <si>
    <t xml:space="preserve">Fornecimento e instalação de Condulete tipo 'LL' de 1'' com tampa cega </t>
  </si>
  <si>
    <t>10.1.111</t>
  </si>
  <si>
    <t xml:space="preserve">Fornecimento e instalação de Condulete tipo 'C' de 1'' com tampa cega </t>
  </si>
  <si>
    <t>10.1.112</t>
  </si>
  <si>
    <t xml:space="preserve">Fornecimento e instalação de Condulete tipo 'E' de 3/4" com tampa cega </t>
  </si>
  <si>
    <t>10.1.113</t>
  </si>
  <si>
    <t xml:space="preserve">Fornecimento e instalação de Condulete tipo 'T' de 3/4" com tampa cega </t>
  </si>
  <si>
    <t>10.1.114</t>
  </si>
  <si>
    <t xml:space="preserve">Fornecimento e instalação de Condulete tipo 'LL' de 3/4" com tampa cega </t>
  </si>
  <si>
    <t>10.1.115</t>
  </si>
  <si>
    <t xml:space="preserve">Fornecimento e instalação de Condulete tipo 'C' de 3/4" com tampa cega </t>
  </si>
  <si>
    <t>10.1.116</t>
  </si>
  <si>
    <t xml:space="preserve">Fornecimento e instalação de Condulete tipo 'E' de 2" com tampa cega </t>
  </si>
  <si>
    <t>10.1.117</t>
  </si>
  <si>
    <t xml:space="preserve">Fornecimento e instalação de Condulete tipo 'T' de 2" com tampa cega </t>
  </si>
  <si>
    <t>10.1.118</t>
  </si>
  <si>
    <t xml:space="preserve">Fornecimento e instalação de Condulete tipo 'LL' de 2" com tampa cega </t>
  </si>
  <si>
    <t>10.1.119</t>
  </si>
  <si>
    <t xml:space="preserve">Fornecimento e instalação de Condulete tipo 'C' de 2" com tampa cega </t>
  </si>
  <si>
    <t>10.1.120</t>
  </si>
  <si>
    <t>10.1.121</t>
  </si>
  <si>
    <t>10.1.122</t>
  </si>
  <si>
    <t>10.1.123</t>
  </si>
  <si>
    <t>10.1.124</t>
  </si>
  <si>
    <t>Fornecimento e instalação de Caixa  com tampa de 30 (A) x 30 (L) x 12 (P) cm aparente, com buchas, parafusos e demais acessórios para sua fixação em parede de alvenaria.</t>
  </si>
  <si>
    <t>Fornecimento e Instalação de Distribuidor geral:  Módulo de distribuição tipo bastidor de parede, composto de colunas em aço, para instalação de blocos do tipo IDC (engate rápido) de 8/10 pares. Deverá fazer parte do fornecimento todos os acessórios necessários para fixação e vinculação de modulos. Deverá ser modulo para furturas ampliações, ter capacidade para instalação de 60 blocos por verticais e capacidade final de 2400 pares. 300  blocos de engate rápido de corte, 10 pares, categoria 5E; 02  ferramentas de inserção para uso em bloco de engate rápido; 02 (dois) cordões de teste 2/2; 02 (dois) cordões de teste 2/4; 02 (dois) alicate de grimpagem; 50 plugs de identificação cor vermelha; 50 plugs de identificação cor azul; 50 plugs de identificação cor amarela; 100 barras de terra 2/10; 200 elementos de aterramento; 300  módulos  de proteção sobretensão/sobrecorrente.</t>
  </si>
  <si>
    <t>Elaboração e Fornecimento de DOCUMENTAÇÃO TÉCNICA de Projeto executivo, conforme item 3.12 das ETEs</t>
  </si>
  <si>
    <t>10.4.6</t>
  </si>
  <si>
    <t>Elaboração e Fornecimento de DOCUMENTAÇÃO TÉCNICA e Projeto executivo as-biult de operação, manutenção, especificações técnicas e desenhos conforme item 3.12 das ETEs.</t>
  </si>
  <si>
    <t>10.4.7</t>
  </si>
  <si>
    <t>Elaboração e Fornecimento de Documentação Técnica de Treinamento, conforme item 3.18 das ETEs</t>
  </si>
  <si>
    <t>10.4.8</t>
  </si>
  <si>
    <t>Elaboração e Fornecimento de Documentação Técnica de Manuais, conforme item 3.19 das ETEs</t>
  </si>
  <si>
    <t>10.4.9</t>
  </si>
  <si>
    <t>Elaboração e Fornecimento de Período de Operação Inicial Assistida, conforme item 3.17 das ETEs</t>
  </si>
  <si>
    <t>m2</t>
  </si>
  <si>
    <t>UNID.</t>
  </si>
  <si>
    <t>Camada Separadora c/ filme de polietileno</t>
  </si>
  <si>
    <t>Piso em concreto, espessura = 7 cm</t>
  </si>
  <si>
    <t>Sinalização com tinta acrílica  branca, aplicada por aspersão mecanizada - Fornecimento e aplicação</t>
  </si>
  <si>
    <t>Sinalização tinta acrílica amarela, aplicada por aspersão mecanizada - Fornecimento e aplicação</t>
  </si>
  <si>
    <t>Sinalização com tinta acrílica branca, aplicada por aspersão manual - Fornecimento e aplicação</t>
  </si>
  <si>
    <t>Sinalização com tinta acrílica azul, aplicada por aspersão manual - Fornecimento e aplicação</t>
  </si>
  <si>
    <t>Placa R-1  (lado=0,25m) com tubo de aço industrial - Fornecimento e assentamento</t>
  </si>
  <si>
    <t>Placa R-2  (lado=0,75m) com tubo de aço industrial - Fornecimento e assentamento</t>
  </si>
  <si>
    <t>Placa R-3 (ø=0,40m) com tubo de aço industrial (ø=2") - Fornecimento e assentamento</t>
  </si>
  <si>
    <t>Placa R-3 (ø=0,40m) - Fornecimento e assentamento</t>
  </si>
  <si>
    <t>Placa R-4a  com tubo de aço industrial - Fornecimento e assentamento</t>
  </si>
  <si>
    <t>Placa R-4a - Fornecimento e assentamento</t>
  </si>
  <si>
    <t>Placa R-4b  com tubo de aço industrial - Fornecimento e assentamento</t>
  </si>
  <si>
    <t>Placa R-6a  (ø=0,40m) com tubo de aço industrial (ø=2") - Fornecimento e assentamento</t>
  </si>
  <si>
    <t>Placa R-6b  (ø=0,40m) com tubo de aço industrial (ø=2") - Fornecimento e assentamento</t>
  </si>
  <si>
    <t>Placa R-6c  (ø=0,40m) com tubo de aço industrial (ø=2") - Fornecimento e assentamento</t>
  </si>
  <si>
    <t>Placa R-15  com tubo de aço industrial (ø=2") - Fornecimento e assentamento</t>
  </si>
  <si>
    <t>Placa R-15 - Fornecimento e assentamento</t>
  </si>
  <si>
    <t>Placa R-19 (20km/h) com tubo de aço industrial (ø=2") - Fornecimento e assentamento</t>
  </si>
  <si>
    <t>Placa R-19 (20km/h) - Fornecimento e assentamento</t>
  </si>
  <si>
    <t>Placa R-19 (60km/h) com tubo de aço industrial (ø=2") - Fornecimento e assentamento</t>
  </si>
  <si>
    <t>Placa R-24a  (ø=0,40m) com tubo de aço industrial (ø=2") - Fornecimento e assentamento</t>
  </si>
  <si>
    <t xml:space="preserve">Placa R-24a  (ø=0,40m) - Fornecimento e assentamento </t>
  </si>
  <si>
    <t>Placa R-25b  (ø=0,40m) com tubo de aço industrial(ø=2") - Fornecimento e assentamento</t>
  </si>
  <si>
    <t>Placa R-25c  (ø=0,40m) com tubo de aço industrial (ø=2") - Fornecimento e assentamento</t>
  </si>
  <si>
    <t>Placa R-25d  (ø=0,40m) com tubo de aço industrial (ø=2") - Fornecimento e assentamento</t>
  </si>
  <si>
    <t>Placa R-28  com tubo de aço industrial - Fornecimento e assentamento</t>
  </si>
  <si>
    <t>Placa R-32 1a  com tubo de aço industrial - Fornecimento e assentamento</t>
  </si>
  <si>
    <t>Placa R-39  com tubo de aço industrial - Fornecimento e assentamento</t>
  </si>
  <si>
    <t>Placa A-15  com tubo de aço industrial - Fornecimento e assentamento</t>
  </si>
  <si>
    <t>Placa A-32b  com tubo de aço industrial - Fornecimento e assentamento</t>
  </si>
  <si>
    <t>Placa A-32b - Fornecimento e assentamento</t>
  </si>
  <si>
    <t>Placa A-43  com tubo de aço industrial - Fornecimento e assentamento</t>
  </si>
  <si>
    <t>Placa indicativa de sentido com tubo de aço industrial (2,00 x 1,20m) - Fornecimento e assentamento</t>
  </si>
  <si>
    <t>Placa indicativa de sentido com tubo de aço industrial (1,00 x 0,60m) - Fornecimento e assentamento</t>
  </si>
  <si>
    <t>Canaleta de concreto tipo meia cana diâmetro 0,50</t>
  </si>
  <si>
    <t>Poço de visita em alvenaria</t>
  </si>
  <si>
    <t>Coletor sifonado com capacidade de captação de 60l/s, caixa com grelha de ferro</t>
  </si>
  <si>
    <t>Rede Colet. Tubo de Concreto PA-2 D 0,40m Fornecimento e Assentamento</t>
  </si>
  <si>
    <t xml:space="preserve">Guia e sarjeta </t>
  </si>
  <si>
    <t xml:space="preserve">Demolição de dispositivo de concreto </t>
  </si>
  <si>
    <t>Remoção de tubulação de concreto D 0,40m</t>
  </si>
  <si>
    <t>Remoção de tubulação de concreto D 0,60m</t>
  </si>
  <si>
    <t>Remoção de tubulação de concreto D 0,80m</t>
  </si>
  <si>
    <t>Caixa separadora de Água e Óleo</t>
  </si>
  <si>
    <t>Fornecimento e plantio em placa/m2 de GRAMA ESMERALDA - Zoyzia japonica</t>
  </si>
  <si>
    <t>m3</t>
  </si>
  <si>
    <t>Fornecimento e instalação de 04 Grupo Motor Gerador, com capacidade de 600 kW em regime Continuo, com alternador especial para cargas deformantes, fator de potência 0,8 indutivo,  tensão de saida 380/220Vca - 60 Hz, incluindo kit de atenuacao de ruido, silenciador, sistema de exaustao de gasese e tanque diário de 250 litros e Fornecimento e instalação de Quadro de Transferencia Automática, com sistema de sincronismo, paralelismo e entrada em rampa</t>
  </si>
  <si>
    <t>GERAL</t>
  </si>
  <si>
    <t>Fornecimento e instalação de cordoalha de alumínio nú, #70mm2</t>
  </si>
  <si>
    <t>Fornecimento e instalação de cordoalha de cobre nú, #90mm2</t>
  </si>
  <si>
    <t>Fornecimento e instalação de cordoalha de cobre nú, #150mm2</t>
  </si>
  <si>
    <t>8.13.1.4</t>
  </si>
  <si>
    <t>Fornecimento e instalação de haste de aterramento tipo cooperweld Ø5/8"x3m com revestimento de cobre 254 micra, em caixa de inspeção em alvenaria com tampa de ferro fundido T-16 e conexão mecânica entre cabo e haste.</t>
  </si>
  <si>
    <t>8.13.1.5</t>
  </si>
  <si>
    <t>8.13.1.6</t>
  </si>
  <si>
    <t>Caixa de inspeção em liga de alumínio 4x4", com tampa antiderrapante, grau de proteção IP-55, e chapa de cobre a fogo (1/4" x 70mm) com 02 furos 1/4".</t>
  </si>
  <si>
    <t>8.13.1.7</t>
  </si>
  <si>
    <t>Caixa de equalização de potencial em chapa de aço com tampa, tratamento com tinta antiferruginosa e acabamento com tinta epóxi na cor cinza, através de processo eletrolítico e acessórios.</t>
  </si>
  <si>
    <t>8.13.1.8</t>
  </si>
  <si>
    <t>Tapume de chapa de madeira compensada (10mm) - pintura a cal- aproveitamento 2x</t>
  </si>
  <si>
    <t>X-MAO FT-1411/228 LUMINI - LPD FL T5 HE FH 28W/ 840 4000K 2600lm OSRAM ou LPD FL MASTER TL5-28W-HE/840 2600lm PHILIPS - RT ELETRÔNICO ECOTRONIC PLUS TL5 ED28A16TL5 127V PHILIPS</t>
  </si>
  <si>
    <t>X-MAO FE-1433 414 sky LUMINI - LPD FL LUMILUX T5 FH 14W/840 HE 4000K 1200lm OSRAM OU LPD FL MASTER TL5-14W/840 4000K 1350lm PHILIPS - RT ELETRÔNICO ECOTRONIC PLUS TL5 ED14A16TL5 127V PHILIPS</t>
  </si>
  <si>
    <t>LINEAR LIGHT FLEX TOPLED OSRAM - FITAS DE LEDS COM 600 LEDS LM10A-W3F-840 4000K COR BRANCA 24V 72W 120° (8,40m) OSRAM - FONTE OPTOTRONIC OT75/120-277V/24V OSRAM - CONECTOR CONNECTSYSTEM LM-2PIN 11V 2A OSRAM</t>
  </si>
  <si>
    <t>LINEAR LIGHT FLEX TOP LED BRANCO 4000K OSRAM - 600 LEDS LM10A W3F 827 BRANCO 2700K 24V 72W 120° (8,40m) OSRAM - FONTE OPTOTRONIC OT75/120-277V/24V E OSRAM</t>
  </si>
  <si>
    <t>X-MAO PI-2002/150-PR LUMINI - LPD VMET CDM-T 150W/942/4200K 12700lm PHILIPS - RT VMET PRIMAVISION HDI-PV 150W/S CDM 220V PHILIPS</t>
  </si>
  <si>
    <t>X-MAO FT 1520/235 LUMINI - LPD FL LUMILUX T5 FH 35W/840 HE 4000K 3300lm OSRAM - RT ELETRÔNICO QTP5 2X14-35W/220V OSRAM</t>
  </si>
  <si>
    <t>X-MAO T-2022/70 LUMINI - LPD VMET POWERBALL HCI-T 70W
/942 NDL PB 4200K 6800lm OSRAM ou LPD MASTER COLOUR CDM-T 70W/942 4200K 6600lm PHILIPS - RT POWERTRONIC VMET ELETRÔNICO PTI 70/220-240S OSRAM ou RT PRIMAVISION VMET ELETRÔNICO HID-PVC 70/SCDM 220V PHILIPS</t>
  </si>
  <si>
    <t xml:space="preserve">MILEWIDE SRS 421 PHILIPS / POSTE COM TRONCO CÔNICO DE 8m - LPD MASTER CITYWHITE CDO-TT E-40/150W PHILIPS (INCORPORADO À LUMINÁRIA) - RT ELETRÔNICO 150W/220V PHILIPS (INCORPORADO À LUMINÁRIA) </t>
  </si>
  <si>
    <t xml:space="preserve">MEGA MILEWIDE SRS 427 PHILIPS / POSTE COM TRONCO CÔNICO DE 10m - LPD MASTER CITYWHITE CDO-ET E-40/250W PHILIPS (INCORPORADO À LUMINÁRIA) - RT ELETROMAGNÉTICO 250W/220V PHILIPS (INCORPORADO À 
LUMINÁRIA) </t>
  </si>
  <si>
    <t xml:space="preserve">MEGA MILEWIDE SRS 427 250W H=10m PHILIPS - LPD MASTER CITYWHITE CDO-ETE-40/250W PHILIPS (INCORPORADO À LUMINÁRIA) - RT ELETROMAGNÉTICO 250W/220V PHILIPS (INCORPORADO À LUMINÁRIA)_MINI MILEWIDE SRS 419 60W H=4m PHILIPS / POSTE COM TRONCO CÔNICO DE 10m (VER DETALHE 01) - LPD MASTER COSMOWHITE CPO-TW  PGZ12/60WPHILIPS (INCORPORADO À LUMINÁRIA) - RT ELETRÔNICO 60W/220V PHILIPS (INCORPORADO À LUMINÁRIA) </t>
  </si>
  <si>
    <t>X-MAO J-4033/226/V LUMINI - LPD FL COMPACT DUPLA DULUX D/E 26W/840 4000K 1800lm OSRAM / LPD FL COMPACT DUPLA PLC26W8404P 4000K 1800lm PHILIPS - RT ELETRÔNICO ECOMASTER EL1/226A26PLT/C 127V PHILIPS</t>
  </si>
  <si>
    <t>X-MAO E-4039/232T/V LUMINI - LPD FL COMPACTA TRIPLA DULUX T/E 32W/840 IN PLUS 4000K 2400lm OSRAM / LPD COMPACTA TRIPLA PL-T/4P32W/840
NG 4000K 2400lm PHILIPS - RT ELETRÔNICO ECOMASTER EL1/242A26PL-T 127V PHILIPS</t>
  </si>
  <si>
    <t xml:space="preserve">X-MAO KUBE H18TLA LUMINI COR TITÂNIO - FL COMPACTA TRIPLA DULUX T 18W/840 PLUS 4000K 1200lm OSRAM OU FL COMPACTA TRIPLA PLC18W/8402P 4000K 1200lm PHILIPS - RT ELETROMAGNÉTICO SPC18B16 P 1x18W 127V PHILIPS </t>
  </si>
  <si>
    <t xml:space="preserve">X-MAO SOLUM 111 LUMINI - LPD HALOSPOT 111 ENERGY SAVER 65W 24°12V 8.500cd OSRAM - TRAFO ET-MV 70/110-120V OSRAM </t>
  </si>
  <si>
    <t>X-MAO SOLUM 111 LUMINI - LPD HALOSPOT 111 ENERGY SAVER 35W 24° 12V 4.500cd OSRAM - TRAFO ELETRÔNICO ET-E 50A16P 20-50W 120-127V PHILIPS</t>
  </si>
  <si>
    <t>Fornecimento e Instalação de Esquadria em Aluminio e Vidro Simples EAV 16- Dimensões 4.57 x 0.50 / 2.30m</t>
  </si>
  <si>
    <t>Fornecimento e Instalação de Esquadria em Aluminio e Vidro Simples EAV 17- Dimensões 4.37x 0.50/ 2.30m</t>
  </si>
  <si>
    <t>Fornecimento e Instalação de Esquadria em Aluminio e Vidro Simples EAV 18- Dimensões 3.10 x 0.50/ 2.15m</t>
  </si>
  <si>
    <t>Fornecimento e Instalação de Esquadria em Aluminio e Vidro Simples EAV 19- Dimensões 4.00x 0.50/ 2.15m</t>
  </si>
  <si>
    <t>Fornecimento e Instalação de Esquadria em Aluminio e Vidro Simples EAV 20- Dimensões 0.97 x 0.40/ 2.10m</t>
  </si>
  <si>
    <t>FORNECIMENTO E INSTALAÇÃO DE ESQUADRIA EM ALUMÍNIO E VIDRO LAMINADO EAVL 01- Dimensões 7.48x 4.50m</t>
  </si>
  <si>
    <t>FORNECIMENTO E INSTALAÇÃO DE ESQUADRIA EM ALUMÍNIO E VIDRO LAMINADO EAVL 02- Dimensões 11.39 x 4.50m</t>
  </si>
  <si>
    <t>FORNECIMENTO E INSTALAÇÃO DE ESQUADRIA EM ALUMÍNIO E VIDRO LAMINADO EAVL 03- Dimensões 4.04 x 4.50m</t>
  </si>
  <si>
    <t>FORNECIMENTO E INSTALAÇÃO DE ESQUADRIA EM ALUMÍNIO E VIDRO LAMINADO EAVL 04- Dimensões 23.37 x 4.50m</t>
  </si>
  <si>
    <t>FORNECIMENTO E INSTALAÇÃO DE ESQUADRIA EM ALUMÍNIO E VIDRO LAMINADO EAVL 07- Dimensões 13.10 x 3.00m</t>
  </si>
  <si>
    <t>FORNECIMENTO E INSTALAÇÃO DE ESQUADRIA EM ALUMÍNIO E VIDRO LAMINADO EAVL 13- Dimensões 11.99 x 4.05m</t>
  </si>
  <si>
    <t>FORNECIMENTO E INSTALAÇÃO DE ESQUADRIA EM ALUMÍNIO E VIDRO LAMINADO EAVL 14- Dimensões 13.45 x 4.05m</t>
  </si>
  <si>
    <t>FORNECIMENTO E INSTALAÇÃO DE ESQUADRIA EM ALUMÍNIO E VIDRO LAMINADO EAVL 16- Dimensões 4.82 x 0.40/ 2.00m</t>
  </si>
  <si>
    <t>FORNECIMENTO E INSTALAÇÃO DE ESQUADRIA EM ALUMÍNIO E VIDRO LAMINADO EAVL 19- Dimensões 11.18 x 4.50m</t>
  </si>
  <si>
    <t>FORNECIMENTO E INSTALAÇÃO DE ESQUADRIA EM ALUMÍNIO E VIDRO LAMINADO EAVL 21- Dimensões 5.72 x 4.34m</t>
  </si>
  <si>
    <t>FORNECIMENTO E INSTALAÇÃO DE ESQUADRIA EM ALUMÍNIO E VIDRO LAMINADO EAVL 23- Dimensões .29 x 3.99m</t>
  </si>
  <si>
    <t>FORNECIMENTO E INSTALAÇÃO DE ESQUADRIA EM ALUMÍNIO E VIDRO LAMINADO EAVL 24- Dimensões 12.10 x 4.34m</t>
  </si>
  <si>
    <t>FORNECIMENTO E INSTALAÇÃO DE ESQUADRIA EM ALUMÍNIO E VIDRO LAMINADO EAVL 25- Dimensões 12.10 x 3.99m</t>
  </si>
  <si>
    <t>FORNECIMENTO E INSTALAÇÃO DE ESQUADRIA EM ALUMÍNIO E VIDRO LAMINADO EAVL 26- Dimensões 12.13 x 4.34m</t>
  </si>
  <si>
    <t>FORNECIMENTO E INSTALAÇÃO DE ESQUADRIA EM ALUMÍNIO E VIDRO LAMINADO EAVL 27- Dimensões 12.00 x 4.34m</t>
  </si>
  <si>
    <t>FORNECIMENTO E INSTALAÇÃO DE ESQUADRIA EM ALUMÍNIO E VIDRO LAMINADO EAVL 28- Dimensões  11.99 x 4.34m</t>
  </si>
  <si>
    <t>FORNECIMENTO E INSTALAÇÃO DE ESQUADRIA EM ALUMÍNIO E VIDRO LAMINADO EAVL 31- Dimensões 0.44 x 4.34m</t>
  </si>
  <si>
    <t>FORNECIMENTO E INSTALAÇÃO DE ESQUADRIA EM ALUMÍNIO E VIDRO LAMINADO EAVL 32- Dimensões 0.48 x 4.34m</t>
  </si>
  <si>
    <t>FORNECIMENTO E INSTALAÇÃO DE ESQUADRIA EM ALUMÍNIO E VIDRO LAMINADO EAVL 33- Dimensões .29 x 4.34</t>
  </si>
  <si>
    <t>FORNECIMENTO E INSTALAÇÃO DE ESQUADRIA EM ALUMÍNIO E VIDRO LAMINADO EAVL 37- Dimensões 6.11 x 3.05m</t>
  </si>
  <si>
    <t>FORNECIMENTO E INSTALAÇÃO DE ESQUADRIA EM ALUMÍNIO E VIDRO LAMINADO EAVL 45- Dimensões 9.61 x 1.85/ 0.95M</t>
  </si>
  <si>
    <t>FORNECIMENTO E INSTALAÇÃO DE ESQUADRIA EM ALUMÍNIO E VIDRO LAMINADO EAVL 50- Dimensões 8.46x 1.10</t>
  </si>
  <si>
    <t>FORNECIMENTO E INSTALAÇÃO DE ESQUADRIA EM ALUMÍNIO E VIDRO LAMINADO EAVL EAVL 53- Dimensões 6.13 x 2.90/ 0.50m</t>
  </si>
  <si>
    <t>FORNECIMENTO E INSTALAÇÃO DE ESQUADRIA EM ALUMÍNIO E VIDRO LAMINADO EAVL 54- Dimensões 2.80 x 1.10</t>
  </si>
  <si>
    <t>FORNECIMENTO E INSTALAÇÃO DE ESQUADRIA EM ALUMÍNIO E VIDRO LAMINADO EAVL 55- Dimensões 1.51 x 1.10</t>
  </si>
  <si>
    <t>Fornecimento e Instalação de Esquadria em Aluminio e Vidro Temperado EAVT 03- Dimensões 13.78 x 2.10m</t>
  </si>
  <si>
    <t>Fornecimento e Instalação de Esquadria em Aluminio e Vidro Temperado EAVT 05- Dimensões 15.40 x 4.96m</t>
  </si>
  <si>
    <t>Fornecimento e Instalação de Esquadria em Aluminio e Vidro Temperado EAVT 06- Dimensões 15.24 x 4.00m</t>
  </si>
  <si>
    <t>Fornecimento e Instalação de Esquadria em Vidro Temperado EVT 10- Dimensões 3.74 x 2.50m</t>
  </si>
  <si>
    <t>Fornecimento e Instalação de Esquadria em Vidro Temperado EVT 13- Dimensões 12.97 x 2.50m</t>
  </si>
  <si>
    <t>Fornecimento e Instalação de Esquadria em Vidro Temperado EVT 17- Dimensões 2.71x 2.50m</t>
  </si>
  <si>
    <t>Fornecimento e Instalação de Esquadria em Aluminio com Veneziana EVEA 03- Dimensões 5.52 x0.40/ 2.30</t>
  </si>
  <si>
    <t>5.2.7.4</t>
  </si>
  <si>
    <t>Fornecimento e Instalação de Esquadria em Grade de Ferro GRD 03 Dimensões 79.43 x 3.50m</t>
  </si>
  <si>
    <t>5.2.7.5</t>
  </si>
  <si>
    <t>Fornecimento e Instalação de Esquadria em Grade de Ferro GRD 04 Dimensões 2.40 x 2.10m</t>
  </si>
  <si>
    <t>5.2.8.3</t>
  </si>
  <si>
    <t>Fornecimento e Instalação de Esquadria em Aco EA 02- Dimensões 1.32 x 0.90m</t>
  </si>
  <si>
    <t>Fornecimento e instalação de ducha higiênica Tower com registro e derivação, código 00057806, Docol, ou equivalente técnico.</t>
  </si>
  <si>
    <t>Fornecimento e instalação de torneira para tanque de acionamento restrito luxo 1158 longa cromado código 00534606 Docol ou equivalente técnico.</t>
  </si>
  <si>
    <t>Fornecimento, instalação, testes e comissionamento de central horária principal do SDH, precisão 3s/mês em funcionamento 'stand alone', com as interfaces conforme ETEs, modelo Compu Time Center - CTC, fabricante Moba Time ou equivalente técnico</t>
  </si>
  <si>
    <t>Fornecimento, instalação, testes e comissionamento de central horária secundária do SDH, precisão 3s/mês em funcionamento 'stand alone', com as interfaces conforme ETEs, modelo Compu Time Center - CTC, fabricante Moba Time ou equivalente técnico</t>
  </si>
  <si>
    <t>Fornecimento, instalação, testes e comissionamento de interface para central horária do SDH, modelo Mobatime Server - MTS, Fabricante Moba Time ou equivalente técnico</t>
  </si>
  <si>
    <t>Fornecimento, instalação, testes e comissionamento de chaveador para centrais horárias do SDH, modelo CTC Switch Over, Fabricante Moba Time ou equivalente técnico</t>
  </si>
  <si>
    <t>Fornecimento, instalação, testes e comissionamento de antena GPS do SDH, para instalação ao tempo, modelo 3048A, Fabricante Moser Baer</t>
  </si>
  <si>
    <t>Fornecimento, instalação, testes e comissionamento de protetor contra surtos e transitórios do SDH, para o sinal da antena GPS, modelo PTR RGC 213, Fabricante Pro Energy Sistemas</t>
  </si>
  <si>
    <t>Fornecimento, instalação, testes e comissionamento de isolador ótico para rede serial do SDH, para os laços de relógios, para rede serial RS-422/485, modelo IP7510A, Fabricante IMPAC</t>
  </si>
  <si>
    <t>Fornecimento, instalação, testes e comissionamento de relógio digital face simples do SDH, leitura a 50m, com interface serial RS-422/RS-485, com suporte para fixação a teto ou a parede, tecnologia de LEDs, modelo AP-RDS01, fabricante APEL ou equivalente técnico</t>
  </si>
  <si>
    <t>Fornecimento, instalação, testes e comissionamento de relógio digital face dupla do SDH, leitura a 50m, com interface serial RS-422/RS-485, com suporte para fixação a teto ou a parede, tecnologia de LEDs, modelo AP-RDS02, fabricante APEL ou equivalente técnico</t>
  </si>
  <si>
    <t>Fornecimento, instalação, testes e comissionamento de rede de comunicação serial do SDH, para sinais de dados padrão RS-485/RS-422, formada por cabo de rede serial a 2 pares, fio dreno e blindagem, condutor em cobre com bitola 24AWG, modelo AFD, fabricante KMP ou equivalente técnico</t>
  </si>
  <si>
    <t>Fornecimento, instalação, testes e comissionamento de Eletroduto metálico rígido bitola de 1", em aço galvanizado a fogo, tipo pesado, para engate rápido, com buchas, arruelas, luvas, caixas de derivação e demais acessórios necessários do SDH para sua montagem, ref. Apollo/Daysa ou equivalente técnico</t>
  </si>
  <si>
    <t>Fornecimento, instalação, testes e comissionamento de conjunto de fixação para eletroduto bitola de 1”, para fixação a laje de eletroduto metálico, composto por abraçadeira metálica tipo 'circular', bitola de 1", fixada na laje com distâncias máximas de 1,20m e com demais acessórios necessários do SDH para sua instalação (chumbador, vergalhão, parafuso, porca, arruela, junção duplo alta, etc), diversos modelos, fabricante Daisa ou equivalente técnico</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</si>
  <si>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</si>
  <si>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</si>
  <si>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Fornecimento, instalação, testes e comissionamento de suporte de relógio a teto/laje do SDH, para fixação a teto/laje de relógio, diversos modelos, fabricante Daisa ou equivalente técnico</t>
  </si>
  <si>
    <t>Fornecimento, instalação, testes e comissionamento de suporte de relógio a parede/pilar do SDH, para fixação a parede/pilar de relógio, diversos modelos, fabricante Daisa ou equivalente técnico</t>
  </si>
  <si>
    <t>Fornecimento, instalação, testes e comissionamento de conjunto para instalação de antena GPS do SDH, conjunto de materiais e acessórios para instalação da antena GPS na cobertura do Aeroporto e, também, da instalação da sua proteção contra surtos e transitórios, diversos modelos, fabricante Daisa ou equivalente técnico</t>
  </si>
  <si>
    <t>Fornecimento, configuração, testes e comissionamento de armário vertical tipo rack de 4 colunas do SDH, tipo rack padrão 19" com 46 Us de altura, com réguas de tomadas, com porta de vidro e fecho com chave, ventiladores no teto, fachamentos laterais e ao fundo com abertura para ventilação, modelo MIRACEL, fabricação Knurr ou equivalente técnico</t>
  </si>
  <si>
    <t>Fornecimento, Instalação, Testes e Comissionamento de Estação de Trabalho do SISOM, conforme item 3.1.2.1 das ETEs, modelo INSPIRON, Fabricante DELL ou equivalente técnico</t>
  </si>
  <si>
    <t>Fornecimento, Instalação, Testes e Comissionamento de Mesa de Operação do SISOM, conforme item 3.1.2.2 das ETEs, modelos diversos, Fabricante APEL ou equivalente técnico</t>
  </si>
  <si>
    <t>Fornecimento, Instalação, Testes e Comissionamento de Matriz - Principal do SISOM, conforme item 3.1.3.1 das ETEs, modelo AP MAT-03, Fabricante APEL ou equivalente técnico</t>
  </si>
  <si>
    <t>Fornecimento, Instalação, Testes e Comissionamento de Matriz - Secundária do SISOM, conforme item 3.1.3.2 das ETEs, modelo AP MAT-03, Fabricante APEL ou equivalente técnico</t>
  </si>
  <si>
    <t>Fornecimento, Instalação, Testes e Comissionamento de Unidade de Chaveamento de Emergência do SISOM, conforme item 3.1.4 das ETEs, modelo AP UCE-02, Fabricante APEL ou equivalente técnico</t>
  </si>
  <si>
    <t>Fornecimento, Instalação, Testes e Comissionamento de Processador de Áudio do SISOM, conforme item 3.1.5 das ETEs, modelo AP 4X, Fabricante APEL ou equivalente técnico</t>
  </si>
  <si>
    <t>Fornecimento, Instalação, Testes e Comissionamento de Unidade de Supervisão de Áudio do SISOM, conforme item 3.1.6 das ETEs, modelo AP SUP 01, Fabricante APEL ou equivalente técnico</t>
  </si>
  <si>
    <t>Fornecimento, Instalação, Testes e Comissionamento de Pré-Amplificador de Áudio do SISOM, sem CAG, conforme item 3.1.7 das ETEs, modelo AP A02 X, Fabricante APEL ou equivalente técnico</t>
  </si>
  <si>
    <t>Fornecimento, Instalação, Testes e Comissionamento de Pré-Amplificador de Áudio do SISOM, com CAG, conforme item 3.1.8 das ETEs, modelo AP PRE 04, Fabricante APEL ou equivalente técnico</t>
  </si>
  <si>
    <t>Fornecimento, Instalação, Testes e Comissionamento de Amplificador de Potência de Áudio do SISOM, 240 W, conforme item 3.1.9 da ETEs, inclusive 5 (cinco) para serem instalados como reserva nos 'racks' de equipamentos do SISOM, modelo AP 240, Fabricante APEL ou equivalente técnico</t>
  </si>
  <si>
    <t>Fornecimento, Instalação, Testes e Comissionamento de Unidade de Sinalização Digital do SISOM, conforme item 3.1.10 das ETEs, modelo AP USD 01, Fabricante APEL ou equivalente técnico</t>
  </si>
  <si>
    <t>Fornecimento, Instalação, Testes e Comissionamento de Equalizador Gráfico, 31 bandas do SISOM, conforme item 3.1.11.1 das ETEs, modelo TGE 2312, Fabricante CICLOTRON ou equivalente técnico</t>
  </si>
  <si>
    <t>Fornecimento, Instalação, Testes e Comissionamento de Equalizador Acústico, 10 bandas do SISOM, conforme item 3.1.11.2 das ETEs, modelo CGE 2101 S, Fabricante CICLOTRON ou equivalente técnico</t>
  </si>
  <si>
    <t>Fornecimento, Instalação, Testes e Comissionamento de Caixa Acústica do SISOM, conforme item 3.1.12.1 das ETEs, modelo AP CAI 01, Fabricante APEL ou equivalente técnico</t>
  </si>
  <si>
    <t>Fornecimento, Instalação, Testes e Comissionamento de Arandela do SISOM, conforme item 3.1.12.2 das ETEs, modelo AP FLM 01, Fabricante APEL ou equivalente técnico</t>
  </si>
  <si>
    <t>Fornecimento, Instalação, Testes e Comissionamento de Esfera Acústica do SISOM, conforme item 3.1.12.3 das ETEs, modelo AP SE 01, Fabricante APEL ou equivalente técnico</t>
  </si>
  <si>
    <t>Fornecimento, Instalação, Testes e Comissionamento de Atenuador Resistivo do SISOM, 20 W, conforme item 3.1.13.1 das ETEs, modelo AP ATR 01, Fabricante DELL ou equivalente técnico</t>
  </si>
  <si>
    <t>Fornecimento, Instalação, Testes e Comissionamento de Sensor de Ruído do SISOM, conforme item 3.1.14 das ETEs, modelo Sensor de Ruído, Fabricante APEL ou equivalente técnico</t>
  </si>
  <si>
    <t>Fornecimento, Instalação, Testes e Comissionamento de Unidade de Acesso Remoto - UAR do SISOM, conforme item 3.1.15 das ETEs, modelo AP UAR 02, Fabricante APEL ou equivalente técnico</t>
  </si>
  <si>
    <t>Fornecimento, Instalação, Testes e Comissionamento de Conjunto de Peças de Reposição do SISOM, conforme lista e especificações do item 3.1.16 das ETEs, modelos diversos, Fabricante DELL ou equivalente técnico</t>
  </si>
  <si>
    <t>Fornecimento, Instalação, Testes e Comissionamento de Cabo de Áudio Alto Nível, 1,0 mm2 do SISOM, conforme item 3.2.1 das ETEs, modelo Cordão Pastiflex, Fabricante PRYSMIAN ou equivalente técnico</t>
  </si>
  <si>
    <t>Fornecimento, Instalação, Testes e Comissionamento de Cabo de Áudio Alto Nível, 1,5 mm2 do SISOM, conforme item 3.2.2 das ETEs, modelo Cordão Pastiflex, Fabricante PRYSMIAN ou equivalente técnico</t>
  </si>
  <si>
    <t>Fornecimento, Instalação, Testes e Comissionamento de Cabo de Áudio Alto Nível, 2,5 mm2 do SISOM, conforme item 3.2.3 das ETEs, modelo Cordão Pastiflex, Fabricante PRYSMIAN ou equivalente técnico</t>
  </si>
  <si>
    <t>Fornecimento, Instalação, Testes e Comissionamento de Cabo de Áudio Baixo Nível, tipo AFD, 1 Par + D, 1,0 mm2 do SISOM, conforme item 3.2.4 das ETEs, modelo Cabo AFD  1P+D 1,0 mm2, Fabricante KMP ou equivalente técnico</t>
  </si>
  <si>
    <t>Fornecimento, Instalação, Testes e Comissionamento de Cabo de Áudio Baixo Nível, tipo AFD, 1 Par + D, 1,5 mm2 do SISOM, conforme item 3.2.5 das ETEs, modelo AFD 1P+D 1,5 mm2, Fabricante KMP ou equivalente técnico</t>
  </si>
  <si>
    <t>Fornecimento, Instalação, Testes e Comissionamento de Cabo de Áudio Baixo Nível, tipo AFD, 2 Pares + D, 1,5 mm2 do SISOM, conforme item 3.2.6 das ETEs, modelo AFD 2P+D 1,5 mm2, Fabricante KMP ou equivalente técnico</t>
  </si>
  <si>
    <t>Fornecimento, Instalação, Testes e Comissionamento de Cabo UTP, Cat. 6A, 4 pares, 24 AWG do SISOM, conforme item 3.2.7 das ETEs, modelo Gigalan Augmented 23AWG x 4P, CAT. 6 U/UTP, Fabricante FURUKAWA ou equivalente técnico</t>
  </si>
  <si>
    <t>Fornecimento, Instalação, Testes e Comissionamento de Eletroduto Metálico Rígido pesado, de 1” do SISOM, conforme item 3.3.1 das ETEs, modelo Eletroduto Metálico Pesado, Fabricante SALF ou equivalente técnico</t>
  </si>
  <si>
    <t>Fornecimento, Instalação, Testes e Comissionamento de Conjunto de Fixação para Eletroduto Metálico Rígido, de 1” do SISOM, conforme lista e especificações do item 3.3.2 das ETEs, modelos diversos, Fabricante SALF ou equivalente técnico</t>
  </si>
  <si>
    <t>Fornecimento, Instalação, Testes e Comissionamento de Eletroduto Metálico Rígido, de 2” do SISOM, conforme item 3.3.3 das ETEs, modelo Eletroduto Metálico Pesado, Fabricante SALF ou equivalente técnico</t>
  </si>
  <si>
    <t>Fornecimento, Instalação, Testes e Comissionamento de Conjunto de Fixação para Eletroduto Metálico Rígido, de 2” do SISOM, conforme ETEs, modelos diversos, Fabricante SALF ou equivalente técnico</t>
  </si>
  <si>
    <t>Fornecimento, Instalação, Testes e Comissionamento de Conjunto para Fixação de Caixa Acústica do SISOM, sobre o Entreforro, conforme ETEs, modelos diversos, Fabricante SALF ou equivalente técnico</t>
  </si>
  <si>
    <t>Fornecimento, Instalação, Testes e Comissionamento de Conjunto para Fixação de Arandela do SISOM, em Forro, conforme ETEs, modelos diversos, Fabricante SALF ou equivalente técnico</t>
  </si>
  <si>
    <t>Fornecimento, Instalação, Testes e Comissionamento de Conjunto para Fixação de Esfera Acústica do SISOM, em Laje/Teto/Estrutura, conforme ETEs, modelos diversos, Fabricante SALF ou equivalente técnico</t>
  </si>
  <si>
    <t>Fornecimento, Instalação, Testes e Comissionamento de Conjunto para Fixação de Sensor de Ruído do SISOM, em Forro, conforme ETEs, modelos diversos, Fabricante SALF ou equivalente técnico</t>
  </si>
  <si>
    <t>Fornecimento, Instalação, Testes e Comissionamento de Conjunto para Fixação de Atenuador Resistivo do SISOM, em Alvenaria, conforme ETEs, modelo Caixa de Derivação, Fabricante SALF ou equivalente técnico</t>
  </si>
  <si>
    <t>Fornecimento, Instalação, Testes e Comissionamento de Conjunto para Fixação de Atenuador Resistivo do SISOM, em Divisória de madeira, conforme ETEs, modelo Caixa de Derivação, Fabricante SALF ou equivalente técnico</t>
  </si>
  <si>
    <t>Fornecimento, Instalação, Testes e Comissionamento de Conjunto para Fixação de UAR do SISOM, no Gate, conforme lista do item 3.3.11 das ETEs, modelo diversos, Fabricante SALF ou equivalente técnico</t>
  </si>
  <si>
    <t>Fornecimento, Instalação, Testes e Comissionamento de ‘Rack’ de Equipamentos do SISOM, conforme item 3.3.12 das ETEs, modelo Miracell, Fabricante KNURR ou equivalente técnico</t>
  </si>
  <si>
    <t>Fornecimento, Instalação, Testes e Comissionamento de Conjunto para Materiais e Conectores para ligação de Equipamentos do SISOM, conforme lista e especificação do item 3.3.13 das ETEs, modelos diversos, Fabricante SALF ou equivalente técnico</t>
  </si>
  <si>
    <t>Aplicação de Treinamento de Treinamento de Operação do SISOM, conforme item 3.4.1 das ETEs</t>
  </si>
  <si>
    <t>Aplicação de Treinamento de Treinamento de Manutenção do SISOM, conforme item 3.4.2 das ETEs</t>
  </si>
  <si>
    <t>Aplicação de Treinamento de Treinamento de Administração do SISOM, conforme item 3.4.3 das ETEs</t>
  </si>
  <si>
    <t>Fornecimento, Instalação, Testes e Comissionamento de Manual de Operação do SISOM, conforme item 3.5.1 das ETEs</t>
  </si>
  <si>
    <t>Fornecimento, Instalação, Testes e Comissionamento de Manual de Manutenção do SISOM, conforme item 3.5.2 das ETEs</t>
  </si>
  <si>
    <t>Fornecimento, Instalação, Testes e Comissionamento de Manual de Administração do SISOM, conforme item 3.5.3 das ETEs</t>
  </si>
  <si>
    <t>Fornecimento, Instalação, Testes e Comissionamento de Manual de Comissionamento do SISOM, conforme item 3.5.4 das ETEs</t>
  </si>
  <si>
    <t>Fornecimento, Instalação, Testes e Comissionamento de Período de Operação Inicial Assistida do SISOM, conforme item 3.6.1 das ETEs</t>
  </si>
  <si>
    <t>Fornecimento, Instalação, Testes e Comissionamento de Serviços de Configuração de HW e SW - Servidores do SISOM, conforme item 3.8.3 das ETEs</t>
  </si>
  <si>
    <t>Fornecimento, Instalação, Testes e Comissionamento de Serviços de Configuração de HW e SW - ET do SISOM, conforme item 3.8.4 das ETEs</t>
  </si>
  <si>
    <t>Fornecimento, instalação, testes e comissionamento de Eletroduto metálico, em aço galvanizado a fogo, tipo pesado, bitola de 1", para engate rápido, com buchas, arruelas, luvas, caixas de derivação e demais acessórios necessários do SDTV para sua montagem, ref. Apollo / Daysa ou equivalente técnico</t>
  </si>
  <si>
    <t>Fornecimento, instalação, testes e comissionamento de conjunto de fixações de eletroduto a estrutura da lage / teto, composto por abraçadeira metálica tipo 'circular', bitola de 1", fixada com distâncias máximas de 1,20m e demais acessórios necessários do SDTV para sua instalação (parafafuso, porca, arruela, etc), ref. Apollo / Daysa ou equivalente técnico</t>
  </si>
  <si>
    <t>Fornecimento, instalação, testes e comissionamento de Eletrocalha metálica perfurada, em aço galvanizado a fogo, dimensões de 50 x 50 mm, com tampa, para engate rápido, com parafusos, porcas e arruelas para fixação e demais acessórios necessários do SDTV para sua montagem, ref. Mopa ou equivalente técnico</t>
  </si>
  <si>
    <t>Fornecimento, instalação, testes e comissionamento de Conjunto de Fixação de eletrocalha metálica de dimensões de 50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</si>
  <si>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</si>
  <si>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nos shafts / subidas, com espaçamento de 0,60m, com perfilado de aço 35 x 35 mm, chumbadores, parafusos, porcas e arruelas para fixação a parde / pilar e demais acessórios necessários do SDTV para sua montagem, ref. Apollo / Daysa ou equivalente técnico</t>
  </si>
  <si>
    <t>Fornecimento, instalação, testes e comissionamento do SDTV de Saída Lateral / Adaptador de Eletrocalha para Eletroduto de bitola de 1", com parafusor, arruelas e porcas para sua fixação; modelo AdaptadorLateral para Eletroduto, ref. Mopa ou equivalente técnico</t>
  </si>
  <si>
    <t>Fornecimento, configuração, testes e comissionamento do SDTV de Rack Padrão 19" com 46 Us de altura, com réguas de tomadas, com porta de vidro e fecho com chave, ventiladores no teto, fachamentos laterais e ao fundo com abertura para ventilação, modelo MIRACEL, fabricação Knurr ou equivalente técnico</t>
  </si>
  <si>
    <t>Elaboração e fornecimento de Manual de Comissionamento do SDTV, conforme definido nas ETEs</t>
  </si>
  <si>
    <t>Elaboração e fornecimento de Documentação Técnica de Projeto Executivo do SDTV, conforme definido nas ETEs</t>
  </si>
  <si>
    <t>Fornecimento, instalação, testes e comissionamento de equipamento 'no break', tipo 'on line', entrada 220VAC, saída 220VAC, potência mínima de 2kVA; modelo µPV 2200S FX NT, linha Power Vision II, fabricação SMS do SIDO</t>
  </si>
  <si>
    <t>Fornecimento, instalação, testes e comissionamento de cabo de comunicação, para rede serial, com 2 pares + fio dreno, #24AWG, tipo AFD; fabricante KMP ou equivalente técnico do SIDO</t>
  </si>
  <si>
    <t>Fornecimento, instalação, testes e comissionamento de Eletroduto metálico rígido bitola de 1", em aço galvanizado a fogo, tipo pesado, para engate rápido, com buchas, arruelas, luvas, caixas de derivação e demais acessórios necessários do SIDO para sua montagem, ref. Apollo / Daysa ou equivalente técnico</t>
  </si>
  <si>
    <t>Fornecimento, instalação, testes e comissionamento de conjunto de fixação para eletroduto bitola de 1", para fixação na estrutura metálica sob a Ponte de Embarque, composto por abraçadeira metálica tipo 'D' de bitola de 1", fixada com distâncias máximas de 1,20m e demais acessórios necessários do SIDO para sua instalação (parafafuso, porca, arruela, etc), diversos modelos, fabricante Daisa ou equivalente técnico</t>
  </si>
  <si>
    <t>Fornecimento, instalação, testes e comissionamento de eletroduto metálico flexível bitola de 1", montado em fita de aço galvanizado a fogo, tipo pesado, e acessórios necessários do SIDO para sua montagem, ref. SPTF / Daysa ou equivalente técnico</t>
  </si>
  <si>
    <t>Fornecimento, instalação, testes e comissionamento de suporte metálico para Painel de Visualização a poste, com fixações a elemento vertical - poste metálico; modelo a elaborar e fornecer o projeto executivo e a fabricação do elemento propriamente dito do SIDO</t>
  </si>
  <si>
    <t>Fornecimento, instalação, testes e comissionamento de suporte metálico para Painel de Visualização a ponte, com fixações ao corpo da Ponte de Embarque; modelo a elaborar e fornecer o projeto executivo e a fabricação do elemento propriamente dito do SIDO</t>
  </si>
  <si>
    <t>Fornecimento, instalação, testes e comissionamento de suporte metálico para Painel de Visualização a fachada, com fixações a fachada AR do TPS; modelo a elaborar e fornecer o projeto executivo e a fabricação do elemento propriamente dito do SIDO</t>
  </si>
  <si>
    <t>Fornecimento, configuração, parametrização, testes e comissionamento de estação de trabalho com softwares MS Windows XP Professional, e hardware marca Dell, com HD de 300GB 12000RPM, RAM de 6GB / 667MHz, processador Intel Core 2 Duo 3,0GHz, cache de 1MB, placa de rede autosense 10/100/1000, placa de vídeo de 1GB, drive de floppy disk de 1,44MB, interface serial RS-232, teclado ergonômico padrão ANBT2, gabinete ATX, mouse ótico padrão microsoft, monitor de vídeo LCD 32 polegadas, conforme definido nas ETEs do SIGUE</t>
  </si>
  <si>
    <t>Fornecimento, configuração, parametrização, testes e comissionamento de terminal de Engenharia tipo notebook com softwares MS Windows XP Profissional, com HD de 300GB, RAM de 4GB / 667MHz, processador Intel Core 2 Duo, cache de 1MB, placa de rede autosense 10/100/1000, placa de vídeo de 256MB, interface serial RS-232, interface USB, teclado padrão ANBT2, mouse ótico padrão microsoft, tela LCD 15 polegadas e todas as interfaces de comunicação necessárias para comunicação com as Unidades de Controle Local, conforme definido nas ETEs do SIGUE</t>
  </si>
  <si>
    <t>Fornecimento, configuração, testes e comissionamento de impressora laser, colorida, modelo HP Laser, fabricação HP, monocromático, com capacidade de impressão em papel até A3. Comunicação em rede através de interface ethernet, 128MB de memória total, com todos os acessórios e cabos.
Deverá ser fornecido também 05 (cinco) resmas de 500 folhas de papel A4 75g/m²  e 05 (cinco) resmas de 500 folhas de papel A3 75g/m². E, 02 (duas) unidades de toner reserva no modelo compatível com a impressora fornecida, conforme definido nas ETEs do SIGUE</t>
  </si>
  <si>
    <t>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do SIGUE</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</si>
  <si>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 do SIGUE</t>
  </si>
  <si>
    <t>Fornecimento, configuraçao, parametrização, testes e comissionamento de conversores de protocolo do SIGUE conforme definido nas ETEs.</t>
  </si>
  <si>
    <t>Fornecimento, configuração, parametrização, testes e comissionamento de software aplicativo para programação e configuração das Unidades de Controle Local no Terminal de Engenharia, conforme definido nas ETEs do SIGUE</t>
  </si>
  <si>
    <t>Fornecimento, configuração, testes e comissionamento das ETs para operar modo “hot stand by” do SIGUE, conforme definido nas ETEs.</t>
  </si>
  <si>
    <t>Fornecimento, configuração, testes e comissionamento do software de programação e configuração das Unidades de Controle Local, do Terminal de Engenharia, conforme definido nas ETEs do SIGUE</t>
  </si>
  <si>
    <t>Fornecimento de mão-de-obra qualificada de operação assistida, com pessoal devidamente habilitado para assessorar a equipe operacional da Infraero, conforme definido nas ETEs do SIGUE</t>
  </si>
  <si>
    <t>Elaboração e fornecimento de Manuais de Operação, de Manutenção, de Administração e de Comissionamento do SIGUE, conforme definido nas ETEs</t>
  </si>
  <si>
    <t>Fornecimento, testes e comissionamento de serviços de mão-de-obra qualificada para configuração da rede de telemática para implementação da comunicação das ETs com as UCLs através de uma V-Lan, conforme definido nas ETEs do SIGUE</t>
  </si>
  <si>
    <t>Fornecimento, instalação, testes e comissionamento de cabos de interligação das UCLs aos elementos de campo, conforme definido nas ETEs do SIGUE</t>
  </si>
  <si>
    <t>Fornecimento, instalação, testes e comissionamento de cabo de comunicação das das UCLs, conforme definido nas ETEs do SIGUE</t>
  </si>
  <si>
    <t>Fornecimento, instalação, testes e comissionamento de Eletroduto metálico, em aço galvanizado a fogo, tipo pesado, Ø 3/4", para engate rápido, com buchas, arruelas, luvas, caixas de derivação e demais acessórios necessários do SIGUE para sua montagem, ref. Apollo / Daysa ou equivalente técnico</t>
  </si>
  <si>
    <t>Fornecimento, instalação, testes e comissionamento de conjunto de fixações a laje para eletroduto metálico, composto por abraçadeira metálica tipo 'D', bitola de 3/4", fixada na laje com distâncias máximas de 1,20m e com demais acessórios necessários do SIGUE para sua instalação (chumbador, vergalhão, parafafuso, porca, arruela, junção duplo alta, etc), diversos modelos, fabricante Daisa ou equivalente técnico</t>
  </si>
  <si>
    <t>Fornecimento de mão-de-obra qualificada durante o período de operação inicial assistida, com pessoal devidamente habilitado para assessorar a equipe operacional da Infraero, pelo período aqui indicado e na carga horária definida, conforme definido nas ETEs do SISA</t>
  </si>
  <si>
    <t>Elaboração e fornecimento de Manuais de Operação, de Manutenção, de Administração e de Comissionamento do SISA, conforme definido nas ETEs</t>
  </si>
  <si>
    <t>Fornecimento de mão-de-obra qualificada para o comissionamento do sistema SISA, conforme definido nas ETEs.</t>
  </si>
  <si>
    <t>Fornecimento, instalação, testes e comissionamento de Impressora para Cartão do SICA, conforme ETEs; ref. DTC525-LC, fabricante FARGO ou equivalente técnico</t>
  </si>
  <si>
    <t>Fornecimento, instalação, testes e comissionamento de Máquina Fotográfica Digital do SICA, conforme ETEs; ref. NX-10, fabricante SAMSUNG ou equivalente técnico</t>
  </si>
  <si>
    <t>Fornecimento, instalação, testes e comissionamento de Gerenciadora de Rede do SICA, para até 64 leitoras, montada em gabinete com fonte, bateria e transformador, para atender as Sala Técnicas, Modelo CK-722, fabricação CardKey ou equivalente técnico</t>
  </si>
  <si>
    <t>Fornecimento, instalação, testes e comissionamento de Controladora de Porta do SICA, montada em gabinete plástico; modelo RDR, fabricação HID ou equivalente técnico</t>
  </si>
  <si>
    <t>Fornecimento, instalação, testes e comissionamento de Leitora de Cartão de Tarja Magnética do SICA, conforme ETEs; modelo 644W, fabricação HID ou equivalente técnico</t>
  </si>
  <si>
    <t>Fornecimento, instalação, testes e comissionamento de Leitora de Cartão de Proximidade do SICA, conforme ETEs; modelo R10, fabricação HID ou equivalente técnico</t>
  </si>
  <si>
    <t>Fornecimento, instalação, testes e comissionamento de Leitora de Cartão de Proximidade + Teclado - Externa do SICA, conforme ETEs; modelo RK40, fabricação HID ou equivalente técnico</t>
  </si>
  <si>
    <t>Fornecimento, instalação, testes e comissionamento de Leitora de Cartão de Proximidade + Biometria do SICA, conforme ETEs; modelo bioCLASS, fabricação HID ou equivalente técnico</t>
  </si>
  <si>
    <t>Fornecimento, instalação, testes e comissionamento de Fechadura Eletro-Magnética do SICA, conforme ETEs; modelos PV90-IF-L, PV90-IR-L e PV90-FS-L; fabricação HDL ou equivalente técnico</t>
  </si>
  <si>
    <t>Fornecimento, instalação, testes e comissionamento de Botão de Destrave de Emergência do SICA, modelo botão de destrave, fabricação Metaltex ou equivalente técnico</t>
  </si>
  <si>
    <t>Fornecimento, instalação, testes e comissionamento de Contatos de Porta Dourado do SICA, tipo contato duplo; modelo Contato Dourado Duplo, fabricação Metaltex ou equivalente técnico</t>
  </si>
  <si>
    <t>Fornecimento, instalação, testes e comissionamento de Software de Banco de Dados Relacional - SQL do SICA, conforme ETEs; modelo Microsoft SQL Server2008 R2, fabricante Microsoft ou equivalente técnico</t>
  </si>
  <si>
    <t xml:space="preserve">Fornecimento, testes, comissionamento de serviços de Configuração do Banco de Dados do SICA, conforme ETEs; </t>
  </si>
  <si>
    <t>Elaboração e fornecimento de Documentação de Projeto Executivo do SICA, conforme item 3.3.6 das ETEs</t>
  </si>
  <si>
    <t>Fornecimento, instalação, testes e comissionamento de Cabo de Comunicação, blindado, tipo cabo manga, 4P#22AWG, para comunicação entre controladora local e de dispositivos de porta do SICA, fabricante IFE ou equivalente técnico</t>
  </si>
  <si>
    <t>Fornecimento, instalação, testes e comissionamento de Cabo de Estado e Comando de Porta, tipo cabinho singelo flexível, bitola de 1,0mm², várias cores de isolação, conforme ETEs, modelo Cabinho Singelo Flexível, fabricante IFE ou equivalente técnico do SICA</t>
  </si>
  <si>
    <t>Fornecimento, instalação, testes e comissionamento de Cabo de Comunicação Serial, tipo cabo UTP, Cat. 5e, 4px 24AWG, para comunicação entre gerenciadora de rede e controladoras locais, conforme ETEs; modelo Cabo UTP Indoor, fabricante Furukawa ou equivalente técnico do SICA</t>
  </si>
  <si>
    <t>Fornecimento, instalação, testes e comissionamento de Eletroduto Metálico, em aço galvanizado a fogo, tipo pesado, Ø 1", para engate rápido, com buchas, arruelas, luvas, caixas de derivação e demais acessórios necessários do SICA para sua montagem, ref. Apollo / Daysa ou equivalente técnico</t>
  </si>
  <si>
    <t>Fornecimento, instalação, testes e comissionamento de Conjunto de Fixação de Eletroduto, bitola de 1" a laje, conforme ETEs, diversos modelos, fabricante Daisa ou equivalente técnico do SICA</t>
  </si>
  <si>
    <t>Fornecimento, instalação, testes e comissionamento de Eletrocalha Metálica - 50 x 50mm, em chapa perfurada e galzanizada a fogo, conforme ETEs, ref. SALF ou equivalente técnico do SICA</t>
  </si>
  <si>
    <t>Fornecimento, instalação, testes e comissionamento de Conjunto de Fixação de Eletrocalha Metálica de 50mm, a laje, conforme ETEs, diversos modelos, fabricante SALF ou equivalente técnico do SICA</t>
  </si>
  <si>
    <t>Fornecimento, instalação, testes e comissionamento de Eletrocalha Metálica -100 x 50mm, em chapa perfurada e galzanizada a fogo, conforme ETEs, ref. SALF ou equivalente técnico do SICA</t>
  </si>
  <si>
    <t>Fornecimento, instalação, testes e comissionamento de Conjunto de Fixação de Eletrocalha Metálica de 100mm, a laje, conforme ETEs, diversos modelos, fabricante SALF ou equivalente técnico do SICA</t>
  </si>
  <si>
    <t>Fornecimento, instalação, testes e comissionamento de Conjunto de Montagem de Leitora em Alvenaria; diversos modelos, fabricante Daisa ou equivalente técnico do SICA</t>
  </si>
  <si>
    <t>Fornecimento, instalação, testes e comissionamento de Conjunto de Montagem de Leitora em Divisória; diversos modelos, fabricante Daisa ou equivalente técnico do SICA</t>
  </si>
  <si>
    <t>Fornecimento, instalação, testes e comissionamento de Interligação Estacionamento-TPS, com fornecimento de serviços e materiais conforme lista apresentada no item 3.5.9 das ETEs do SICA</t>
  </si>
  <si>
    <t>Fornecimento, instalação, testes e comissionamento de Cartão de Proximidade - 2k, com dupla tecnologia de detecção: proximidade + tarja magnética, com 256 byte de memória, conforme ETES; modelo 2000 PGN1MN, fabricante HID ou equivalente técnico do SICA</t>
  </si>
  <si>
    <t>Fornecimento, instalação, testes e comissionamento de Cartão de Proximidade - 16k, com dupla tecnologia de detecção: proximidade + tarja magnética, com 2k byte de memória, conforme ETES; modelo 2002 PGN1MN, fabricante HID ou equivalente técnico do SICA</t>
  </si>
  <si>
    <t>Fornecimento, configuração, teste e comissionamento de um conjunto de Painéis de Incêndio para atendimento à expansão e reforma do TPS1 conforme projeto e Memorial Descritivo e com as características definidas nas Especificações Técnicas Específicas do SDAI</t>
  </si>
  <si>
    <t>Fornecimento, configuração, teste e comissionamento de  01 (um) painel repetidor para visualização das informações (alarmes e status) de qualquer painel do sistema, conforme projeto e Memorial Descritivo e com as  características definidas nas Especificações Técnicas Específicas do SDAI</t>
  </si>
  <si>
    <t>Fornecimento, configuração, teste e comissionamento de detectores de fumaça óptico para instalação em forro, entreforro e laje, conforme projeto e Memorial descritivo e com características definidas nas Especificações Técnicas Especificas do SDAI</t>
  </si>
  <si>
    <t xml:space="preserve">Fornecimento, configuração, teste e comissionamento de indicador visual para cada detector instalado no entreforro, conforme projeto e Memorial Descritivo e com as características definidas nas Especificações Técnicas Específicas do SDAI. </t>
  </si>
  <si>
    <t>Fornecimento, configuração, teste e comissionamento de detectores termovelocimétricos conforme projeto e Memorial descritivo e com características definidas nas Especificações Técnicas Especificas do SDAI</t>
  </si>
  <si>
    <t>Fornecimento, configuração, teste e comissionamento de detectores multisensor (óptico e térmico) conforme projeto e Memorial descritivo e com características definidas nas Especificações Técnicas Especificas do SDAI</t>
  </si>
  <si>
    <t>Fornecimento, configuração, teste e comissionamento de detectores de feixe linear (emissor e receptor) conforme projeto e Memorial descritivo e com características definidas nas Especificações Técnicas Especificas do SDAI</t>
  </si>
  <si>
    <t>Fornecimento, configuração, teste e comissionamento de módulo isolador conforme projeto e Memorial descritivo e com características definidas nas Especificações Técnicas Especificas do SDAI</t>
  </si>
  <si>
    <t>Fornecimento, configuração, teste e comissionamento de módulo monitor conforme projeto e Memorial descritivo e com características definidas nas Especificações Técnicas Especificas do SDAI</t>
  </si>
  <si>
    <t>Fornecimento, configuração, teste e comissionamento de acionador manual conforme projeto e Memorial descritivo e com características definidas nas Especificações Técnicas Especificas do SDAI</t>
  </si>
  <si>
    <t>Fornecimento, configuração, teste e comissionamento de módulo de comando conforme projeto e Memorial descritivo e com características definidas nas Especificações Técnicas Especificas do SDAI</t>
  </si>
  <si>
    <t>Fornecimento, configuração, teste e comissionamento de avisador áudio visual conforme projeto e Memorial descritivo e com características definidas nas Especificações Técnicas Especificas do SDAI</t>
  </si>
  <si>
    <t>Fornecimento, configuração, teste e comissionamento de conjunto de peças de reposição conforme indicado nas Especificações Técnicas Específicas do SDAI.</t>
  </si>
  <si>
    <t>Fornecimento e configuração de software aplicativo para programação e configuração dos painéis conforme Memorial Descritivo e com as características definidas nas Especificações Técnicas Específicas do SDAI</t>
  </si>
  <si>
    <t>Fornecimento, testes e comissionamento de serviços de mão-de-obra qualificada para a configuração dos painéis de incêndio conforme definido nas Especificações Técnicas Específicas do SDAI</t>
  </si>
  <si>
    <t>Fornecimento de mão-de-obra qualificada de operação assistida, com pessoal devidamente habilitado para assessorar a equipe operacional da Infraero, conforme definido nas Especificações Técnicas Específicas do SDAI</t>
  </si>
  <si>
    <t>Fornecimento de Manuais de Operação, Manutenção e Administração conforme definido nas Especificações Técnicas Específicas do SDAI</t>
  </si>
  <si>
    <t>Fornecimento de Documentação de Projeto Executivo conforme definido nas Especificações Técnicas Específicas do SDAI</t>
  </si>
  <si>
    <t>Fornecimento, teste e comissionamento de cabo padrão para laço de incêndio conforme definido nas Especificações Técnicas Específicas do SDAI</t>
  </si>
  <si>
    <t>Fornecimento, teste e comissionamento de cabo padrão para alimentação de dispositivos áudio visuais conforme definido nas Especificações Técnicas Específicas do SDAI</t>
  </si>
  <si>
    <t>Fornecimento, teste e comissionamento de cabo óptico para comunicação entre painéis conforme definido nas Especificações Técnicas Específicas do SDAI</t>
  </si>
  <si>
    <t>Fornecimento, instalação, testes e comissionamento de Eletroduto metálico, em aço galvanizado a fogo, tipo pesado, Ø 3/4", para engate rápido, com buchas, arruelas, luvas, caixas de derivação e demais acessórios necessários para sua montagem, ref. Apollo / Daysa ou equivalente técnico do SDAI</t>
  </si>
  <si>
    <t>Fornecimento, instalação, testes e comissionamento de conjunto de fixações a laje para eletroduto metálico, composto por abraçadeira metálica tipo 'D', bitola de 1", fixada na laje com distâncias máximas de 1,20m e com demais acessórios necessários para sua instalação (chumbador, vergalhão, parafafuso, porca, arruela, junção duplo alta, etc), diversos modelos, fabricante Daisa ou equivalente técnico do SDAI</t>
  </si>
  <si>
    <t>Conduletes tipo LR, LL, T, X do SDAI</t>
  </si>
  <si>
    <t>Caixa de derivação do SDAI</t>
  </si>
  <si>
    <t>Eletroduto flexível tipo seal tube do SDAI</t>
  </si>
  <si>
    <t>Fornecimento, instalação, testes e comissionamento de câmera fixa Tipo T1, conforme ETEs; ref. modelo SNCDF80N, fabricante Sony ou equivalente técnico do STVV</t>
  </si>
  <si>
    <t>Fornecimento, instalação, testes e comissionamento de câmera móvel Tipo T2, conforme ETEs; ref. modelo Q6034-E, fabricante AXIS ou equivalente técnico do STVV</t>
  </si>
  <si>
    <t>Fornecimento, instalação, testes e comissionamento de câmera móvel Tipo T3, conforme ETEs; ref. modelo Q6032-E, fabricante AXIS ou equivalente técnico do STVV</t>
  </si>
  <si>
    <t>Fornecimento, instalação, testes e comissionamento de digitalizadores de sinal de vídeo para 6 canais de vídeo, conforme ETEs; ref.Q7406 , fabricante AXIS ou equivalente técnico do STVV</t>
  </si>
  <si>
    <t>Fornecimento, instalação, testes e comissionamento de rack modular para digitalizadores de vídeo, conforme ETEs; ref. modelo Video Server Rack 291 1U, fabricante AXIS ou equivalente técnico do STVV</t>
  </si>
  <si>
    <t>Fornecimento, instalação, testes e comissionamento de storage, capacidade líquida de 94 TB (líquidos) para armazenamento de vídeo, conforme ETEs; ref. modelo NetApp, fabricante NetApp ou equivalente técnico do STVV</t>
  </si>
  <si>
    <t>Fornecimento, instalação, testes e comissionamento de Swicth Tipo I, Camada de Acesso, conforme ETEs; ref. modelo Enterasys SecureStack C5, fabricante Enterasys ou equivalente técnico do STVV</t>
  </si>
  <si>
    <t>Fornecimento, instalação, testes e comissionamento de Swicth Tipo II, Camada Concentradora, conforme ETEs; ref. Enterasys S4, fabricante Enterasys ou equivalente técnico do STVV</t>
  </si>
  <si>
    <t>Fornecimento, instalação, testes e comissionamento de Servidor de Vídeo, conforme ETEs; ref. Power Edge R900, fabricante Dell ou equivalente técnico do STVV</t>
  </si>
  <si>
    <t>Fornecimento, instalação, testes e comissionamento de Servidor de Gravação, conforme ETEs; ref. Power Edge R900, fabricante Dell ou equivalente técnico do STVV</t>
  </si>
  <si>
    <t>Fornecimento, instalação, testes e comissionamento de Estações de Trabalho dos Operadores do CMES/COA, conforme ETEs; ref. Inspiron, fabricante Dell ou equivalente técnico do STVV</t>
  </si>
  <si>
    <t>Fornecimento, instalação, testes e comissionamento de Estação de Trabalho do Operador Segurança - TECA, conforme ETEs; ref. Inspiron, fabricante Dell ou equivalente técnico do STVV</t>
  </si>
  <si>
    <t>Fornecimento, instalação, testes e comissionamento de Servidor de Rede de Dados, conforme ETEs; ref. Power Edge R900, fabricante Dell ou equivalente técnico do STVV</t>
  </si>
  <si>
    <t>Fornecimento, instalação, testes e comissionamento de Eletroduto Metálico, em aço galvanizado a fogo pesado, bitola de Ø 1", para engate rápido, conforme ETEs; ref. Apollo/Daysa ou equivalente técnico do STVV</t>
  </si>
  <si>
    <t>Fornecimento, instalação, testes e comissionamento de conjunto de fixação de eletroduto metálico, conforme ETEs; ref. diversos modelos, fabricante Daisa ou equivalente técnico do STVV</t>
  </si>
  <si>
    <t>Fornecimento, instalação, testes e comissionamento de conjunto de fixação de câmera em entreforro/laje, conforme ETEs; ref. diversos modelos, fabricante Daisa ou equivalente técnico do STVV</t>
  </si>
  <si>
    <t>Fornecimento, instalação, testes e comissionamento de conjunto de fixação de câmera em parede/pilar, conforme ETEs; ref. diversos modelos, fabricante Daisa ou equivalente técnico do STVV</t>
  </si>
  <si>
    <t>Fornecimento, instalação, testes e comissionamento de Rack de Servidores, conforme ETEs; ref. modelo Miracell, fabricante Knurr ou equivalente técnico do STVV</t>
  </si>
  <si>
    <t>Fornecimento, instalação, configuração, testes e comissionamento de Software Matricial - CFTV, conforme ETEs; ref. modelo Omnicast, fabricante Genetec ou equivalente técnico do STVV</t>
  </si>
  <si>
    <t>Fornecimento, instalação, teste e comissionamento de cabo UTP, CAT. 6A, 4 pares, instalação interna, modelo Cabo UTP Indoor, fabricante Furukawa ou equivalente técnico do STVV</t>
  </si>
  <si>
    <t>Fornecimento, instalação, teste e comissionamento de cabo ótico, 6 fibras multimodo, instalação interna, conforme ETEs; modelo Fiber-Lan Indoor, fabricante Furukawa ou equivalente técnico do STVV</t>
  </si>
  <si>
    <t>Fornecimento, instalação, teste e comissionamento de Distribuidor Ótico Interno - DIO, para rack vertical, conforme ETEs; modelo DIO B48, fabricante Furukawa ou equivalente técnico do STVV</t>
  </si>
  <si>
    <t>Elaboração de apostilas e aplicação de Treinamentos, de operação, de manutenção e de administração do STVV, conforme itens 6 das ETEs</t>
  </si>
  <si>
    <t>Elaboração e fornecimento de Documentação de Projeto Executivo, conforme item 3.5.4 das ETEs do STVV</t>
  </si>
  <si>
    <t>Fornecimento, configuração, testes e comissionamento de servidor principal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</si>
  <si>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servidor secundário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</si>
  <si>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estação de trabalho com softwares MS Windows 2000 Profissional, e hardware marca Dell, com HD de 300GB 12000RPM, RAM de 6GB / 667MHz, processador Intel Pentium IV 2,5GHz, cache de 1MB, placa de rede autosense 10/100/1000, placa de vídeo de 1GB, entrada USB, leitora de DVD/CD ROM, interface serial RS-232, teclado ergonômico padrão ANBT2, gabinete ATX, mouse ótico padrão microsoft, monitor de vídeo LCD 21 polegadas; e demais 'hardwares' e 'softwares' necessários a solução da Proponente do SITIA</t>
  </si>
  <si>
    <t>Fornecimento, configuração, testes e comissionamento de rack padrão 19" com 46 Us de altura, com réguas de tomadas, com porta de vidro e fecho com chave, ventiladores no teto, fachamentos laterais e ao fundo com abertura para ventilação, modelo MIRACEL, fabricação Knurr ou equivalente técnico do SITIA</t>
  </si>
  <si>
    <t>Fornecimento, configuração, testes e comissionamento de ‘drivers’ de comunicação com os protocolos definidos no Memorial Descritivo;  modelo Matrikon OPC Data Manager e Matrikon OPC Server for ODBC, fabricação Matrikon; neste item deverão estar inclusos todos os 'softwares' específicos necessários a solução proposta pela Proponente de forma a atender a todas as funcionalidades deste projeto do SITIA</t>
  </si>
  <si>
    <t>Fornecimento de mão-de-obra qualificada de operação assistida, com pessoal devidamente habilitado para assessorar a equipe operacional da Infraero, conforme definido nas ETEs do SITIA</t>
  </si>
  <si>
    <t>Fornecimento de mão-de-obra qualificada para o comissionamento do sistema, conforme definido nas ETEs do SITIA</t>
  </si>
  <si>
    <t>Fornecimento, instalação, testes e comissionamento de MONITOR DE 42” – MP/MC/MK/MG/MD/MB, Tela LCD de 42 polegadas, aspecto 16:9, full HD, entradas HDMI, modelo LG - 42LH50YD, fabricante LG ou equivalente técnico do SIV</t>
  </si>
  <si>
    <t>Fornecimento, instalação, testes e comissionamento de MONITOR DE 24” – ME, tela de LCD de 24 polegadas, aspecto 16:9, full HD, entradas HDMI, modelo LG - 24LH50YD, fabricante LG ou equivalente técnico do SIV</t>
  </si>
  <si>
    <t>Fornecimento, instalação, testes e comissionamento de CPU PARA MONITOR, montada em gabinete mini torre, com licenças de softwares conforme ETEs, modelo Inspiron 560s, fabricante DELL ou equivalente técnico do SIV</t>
  </si>
  <si>
    <t>Fornecimento, instalação, testes e comissionamento de ESTAÇÃO DE TRABALHO, com licenças de 'softwares', conforme ETEs; ref. modelo Inspiron 560s, fabricante DELL ou equivalente técnico do SIV</t>
  </si>
  <si>
    <t>Fornecimento, instalação, testes e comissionamento de TERMINAL 'STAFF', com licenças de 'softwares', conforme ETEs; ref. modelo Inspiron 560s, fabricante DELL ou equivalente técnico do SIV</t>
  </si>
  <si>
    <t>Fornecimento, instalação, testes e comissionamento de TERMINAL DE CONSULTA, com licenças de 'softwares', conforme ETEs; ref. modelo Inspiron 560s, fabricante DELL ou equivalente técnico do SIV</t>
  </si>
  <si>
    <t>Fornecimento, instalação, testes e comissionamento de CONJUNTO DE PEÇAS DE REPOSIÇÃO, conforme ETEs; ref. diversos modelos, diversos fabricantes do SIV</t>
  </si>
  <si>
    <t>Fornecimento, testes e comissionamento de serviços especializados durante o PERÍODO DE OPERAÇÃO INICIAL ASSISTIDA, conforme ETEs do SIV</t>
  </si>
  <si>
    <t>Elaboração de apostilas e aplicação de TREINAMENTO, de operação, de manutenção e de administração, conforme ETEs do SIV</t>
  </si>
  <si>
    <t>Elaboração de apostilas e aplicação de MANUAIS, de operação, de manutenção e de administração, conforme ETEs do SIV</t>
  </si>
  <si>
    <t>Elaboração  e fornecimento de DOCUMENTAÇÃO DE PROJETO EXECUTIVO, conforme ETEs do SIV</t>
  </si>
  <si>
    <t>Fornecimento, instalação, testes e comissionamento de ‘PATCH CORD’, comprimento de 5m, montado em fábrica com conector RJ-45 e cabo UTP cat. 6A, para conexão das CPUs dos monitores a rede telemática, ref. Furukawa ou equivalente técnico do SIV</t>
  </si>
  <si>
    <t>Fornecimento, instalação, testes e comissionamento de ‘PATCH CORD’, comprimento de 2m, montado em fábrica com conector RJ-45 e cabo UTP cat. 6A, para conexão das CPUs dos monitores a rede telemática, ref. Furukawa ou equivalente técnico do SIV</t>
  </si>
  <si>
    <t>Fornecimento, instalação, testes e comissionamento de SUPORTE E GABINETE - MONITOR 42”, para acomodação do conjunto monitor e CPU; ref. Fabricação própria do SIV</t>
  </si>
  <si>
    <t>Fornecimento, instalação, testes e comissionamento de SUPORTE E GABINETE - MONITOR 24”, para acomodação do conjunto monitor e CPU; ref. Fabricação própria do SIV</t>
  </si>
  <si>
    <t>Fornecimento, instalação, testes e comissionamento de conjuntos de fixação de CONJUNTO PARA INSTALAÇÃO DE SUPORTE A LAJE/PAREDE/TETO, com chumbadores, parafusos e arruelas; ref. Walsywa, Parabolt ou equivalente técnico do SIV</t>
  </si>
  <si>
    <t>Fornecimento, instalação, testes e comissionamento de Pontes de Embarque de Passageiros tipo "Aprom Drive" completa nas  dimensões e caracteristicas técnicas, localizada entre os eixos P' e O', em conformidade com as especificações técnicas EG.06/435.92/03696/00 e representação gráfica EG.06/435.01.03697/00 e EG.06/435.01.03698/00 .</t>
  </si>
  <si>
    <t>Fornecimento, instalação, testes e comissionamento de  Pontes de Embarque de Passageiros tipo "Aprom Drive" completa nas  dimensões e caracteristicas técnicas, localizada entre os eixos L e M, em conformidade com as especificações técnicas EG.06/435.92/03696/00 e representação gráfica EG.06/435.01.03697/00 e EG.06/435.01.03698/00 .</t>
  </si>
  <si>
    <t>Escavação, carga e transporte de areia</t>
  </si>
  <si>
    <t>Escavação, carga e transporte de brita</t>
  </si>
  <si>
    <t xml:space="preserve">Imprimação </t>
  </si>
  <si>
    <t>Regularização de piso/ base em argamassa traço 1:3</t>
  </si>
  <si>
    <t>Armação em tela soldada Q-92 (aço CA-60 4,2mm, espaçamento da malha = 15x15cm) p/ proteção mecânica</t>
  </si>
  <si>
    <t>Camada de rolamento em concreto de cimento Portland, resistência a tração na flexão aos 28 dias fctM,k ≥ 4,5 MPa, com barras de transferência e de ligação, selagem de juntas com mastique elástico, espessura 16 cm</t>
  </si>
  <si>
    <t>11.5.1.4</t>
  </si>
  <si>
    <t>11.5.1.5</t>
  </si>
  <si>
    <t>11.5.1.6</t>
  </si>
  <si>
    <t>11.5.1.7</t>
  </si>
  <si>
    <t>Fornecimento instalação e testes de esteiras coletora (EC) de correia, totalizando 17 esteiras, com acabamento lateral e guarda malas, em características técnicas em conformidade com as  especificação técnica EG.06/436.92/03688/01 e representação gráfica de  EG.06/436.01/03689/01 até EG.06/436.01/03692/01.</t>
  </si>
  <si>
    <t>Fornecimento instalação e testes de esteiras de Ligação horizontal (EL) de correia, totalizando 49 esterias,com guarda malas, em características técnicas em conformidade com a especificação técnica EG.06/436.92/03688/01 e representação gráfica de  EG.06/436.01/03689/01 até EG.06/436.01/03692/01.</t>
  </si>
  <si>
    <t>Fornecimento instalação e testes de esteiras de Ligação Inclinada (ELI) de correia, totalizando 8 esterias,com guarda malas, em características técnicas em conformidade com a especificação técnica EG.06/436.92/03688/01 e representação gráfica de  EG.06/436.01/03689/01 até EG.06/436.01/03692/01.</t>
  </si>
  <si>
    <t>11.5.8.2</t>
  </si>
  <si>
    <t>Fornecimento instalação e testes de Carrosseis de triagem de bagagens, configuração em “Oblongo”, sendo 2 conjuntos com comprimento de 32,50m  e 2 conjuntos  com comprimento de 40.50 m, tipos carrossel em características técnicas em conformidade com as  especificação técnica EG.06/436.92/03688/01 e representação gráfica de  EG.06/436.01/03689/01 até EG.06/436.01/03692/01.</t>
  </si>
  <si>
    <t>Fornecimento instalação e testes de Carrosseis de restituição de bagagens, configuração em “T”, totalizando 11 carrosseis com  largura 1.000 mm x altura 315 mm (mínimo) /457 mm (máximo), largura útil da esteira de 800mm e comprimento total aproximado de 682.00m, tipo carrossel em características técnicas em conformidade com as  especificação técnica EG.06/436.92/03688/01 e representação gráfica de  EG.06/436.01/03689/01 até EG.06/436.01/03692/01.</t>
  </si>
  <si>
    <t>11.5.12.2</t>
  </si>
  <si>
    <t>11.5.12.3</t>
  </si>
  <si>
    <t>Placa de Nível | PN - NIVEL CUT</t>
  </si>
  <si>
    <t>Placa Simples | PL - NIVEL CUT</t>
  </si>
  <si>
    <t>Placa de Porta | PP - NIVEL CUT</t>
  </si>
  <si>
    <t>Placa Aérea Pequena | PAP - NIVEL CUT</t>
  </si>
  <si>
    <t>Placa Localizada Pequena | PLP - NIVEL CUT</t>
  </si>
  <si>
    <t>Placa Quadrada Pequena | PQP - NIVEL CUT</t>
  </si>
  <si>
    <t>Placa Aérea Grande Extra | PAGE - NIVEL DESEMBARQUE</t>
  </si>
  <si>
    <t>Totem Externo Pequeno | TEP - NIVEL DESEMBARQUE</t>
  </si>
  <si>
    <t>Placa de Nível | PN - NIVEL DESEMBARQUE</t>
  </si>
  <si>
    <t>Placa Bandeira Pequena Dupla | PBPD - NIVEL DESEMBARQUE</t>
  </si>
  <si>
    <t>Placa Bandeira Pequena  | PBP - NIVEL DESEMBARQUE</t>
  </si>
  <si>
    <t>Placa Bandeira Pequena Tripla | PBPT - NIVEL DESEMBARQUE</t>
  </si>
  <si>
    <t>Placa Bandeira Grande Dupla | PBGD - NIVEL DESEMBARQUE</t>
  </si>
  <si>
    <t>Placa Localizada Pequena Dupla | PLPD - NIVEL DESEMBARQUE</t>
  </si>
  <si>
    <t>Placa Quadrada Pequena | PQP - NIVEL DESEMBARQUE</t>
  </si>
  <si>
    <t>Placa Localizada Pequena | PLP - NIVEL DESEMBARQUE</t>
  </si>
  <si>
    <t>Placa Localizada Média | PLM - NIVEL DESEMBARQUE</t>
  </si>
  <si>
    <t>Placa de Porta | PP - NIVEL DESEMBARQUE</t>
  </si>
  <si>
    <t>Placa Aérea Média | PAM - NIVEL DESEMBARQUE</t>
  </si>
  <si>
    <t>Placa Aérea Média Dupla | PAMD - NIVEL DESEMBARQUE</t>
  </si>
  <si>
    <t>Nivel Desembarque Placa Aérea Grande | PAG - NIVEL DESEMBARQUE</t>
  </si>
  <si>
    <t>Placa Aérea Quadrada | PAQ - NIVEL DESEMBARQUE</t>
  </si>
  <si>
    <t>Placa Quadrada Simples | PQS - NIVEL DESEMBARQUE</t>
  </si>
  <si>
    <t>Nivel de Desembarque Aeroshopping |  Placa Bandeira Quadrada | PBQ - NIVEL DESEMBARQUE</t>
  </si>
  <si>
    <t>Placa Bandeira Aeroshopping | PBA - NIVEL DESEMBARQUE</t>
  </si>
  <si>
    <t>Placa de Nível | PN - NIVEL BACK OFFICE</t>
  </si>
  <si>
    <t>Placa de Porta | PP - NIVEL BACK OFFICE</t>
  </si>
  <si>
    <t>Placa Quadrada Pequena | PQS - NIVEL BACK OFFICE</t>
  </si>
  <si>
    <t>Placa Quadrada Pequena | PQP - NIVEL BACK OFFICE</t>
  </si>
  <si>
    <t>Placa Aérea Grande Extra | PAGE - NIVEL EMBARQUE</t>
  </si>
  <si>
    <t>Totem Externo Pequeno | TEP - NIVEL EMBARQUE</t>
  </si>
  <si>
    <t>Totem Interno Médio | TIM - NIVEL EMBARQUE</t>
  </si>
  <si>
    <t>Placa de Níveis | PN - NIVEL EMBARQUE</t>
  </si>
  <si>
    <t>Placa Bandeira Pequena Dupla | PBPD - NIVEL EMBARQUE</t>
  </si>
  <si>
    <t>Placa Bandeira Pequena  | PBP - NIVEL EMBARQUE</t>
  </si>
  <si>
    <t>Placa Localizada Pequena | PLP - NIVEL EMBARQUE</t>
  </si>
  <si>
    <t>Placa Localizada Pequena Dupla | PLPD - NIVEL EMBARQUE</t>
  </si>
  <si>
    <t>Placa Quadrada Pequena | PQP - NIVEL EMBARQUE</t>
  </si>
  <si>
    <t>Placa Localizada Média | PLM - NIVEL EMBARQUE</t>
  </si>
  <si>
    <t>Placa de Porta | PP - NIVEL EMBARQUE</t>
  </si>
  <si>
    <t>Placa Aérea Média | PAM - NIVEL EMBARQUE</t>
  </si>
  <si>
    <t>Placa Aérea Média Dupla | PAMD - NIVEL EMBARQUE</t>
  </si>
  <si>
    <t>Placa Aérea Grande | PAG - NIVEL EMBARQUE</t>
  </si>
  <si>
    <t>Placa Quadrada Simples | PQS - NIVEL EMBARQUE</t>
  </si>
  <si>
    <t>Placa Aérea Quadrada | PAQ - NIVEL EMBARQUE</t>
  </si>
  <si>
    <t>Nivel de Embarque Aeroshopping | Placa Bandeira Quadrada | PBQ - NIVEL EMBARQUE</t>
  </si>
  <si>
    <t>Placa Bandeira Aeroshopping | PBA - NIVEL EMBARQUE</t>
  </si>
  <si>
    <t>Placa de Nível | PN - NÍVEL GALERIA TÉCNICA | C</t>
  </si>
  <si>
    <t>Placa de Porta | PP - NÍVEL GALERIA TÉCNICA | C</t>
  </si>
  <si>
    <t>Placa Quadrada Simples | PQS - NÍVEL GALERIA TÉCNICA | C</t>
  </si>
  <si>
    <t>Placa Aérea Média | PAM - NÍVEL TERRAÇO / PRAÇA DE ALIMENTAÇÃO | 3</t>
  </si>
  <si>
    <t>Placa Aérea Grande | PAG - NÍVEL TERRAÇO / PRAÇA DE ALIMENTAÇÃO | 3</t>
  </si>
  <si>
    <t>Placa de Nível | PN - NÍVEL TERRAÇO / PRAÇA DE ALIMENTAÇÃO | 3</t>
  </si>
  <si>
    <t>Placa Localizada Pequena | PLP - NÍVEL TERRAÇO / PRAÇA DE ALIMENTAÇÃO | 3</t>
  </si>
  <si>
    <t>Placa Bandeira Pequena  | PBP - NÍVEL TERRAÇO / PRAÇA DE ALIMENTAÇÃO | 3</t>
  </si>
  <si>
    <t>Placa Bandeira Pequena Dupla | PBPD - NÍVEL TERRAÇO / PRAÇA DE ALIMENTAÇÃO | 3</t>
  </si>
  <si>
    <t>Placa de Porta | PP - NÍVEL TERRAÇO / PRAÇA DE ALIMENTAÇÃO | 3</t>
  </si>
  <si>
    <t>Placa Quadrada Pequena | PQP - NÍVEL TERRAÇO / PRAÇA DE ALIMENTAÇÃO | 3</t>
  </si>
  <si>
    <t>Placa Quadrada Simples | PQS - NÍVEL TERRAÇO / PRAÇA DE ALIMENTAÇÃO | 3</t>
  </si>
  <si>
    <t>Placa de Nível | PN - NÍVEL COA/COE | D</t>
  </si>
  <si>
    <t>Placa de Porta | PP - NÍVEL COA/COE | D</t>
  </si>
  <si>
    <t>Placa Quadrada Pequena | PQP - NÍVEL COA/COE | D</t>
  </si>
  <si>
    <t>Placa Aérea Indicativa Quadrada | PIQ - ESTACIONAMENTO DESEMBARQUE</t>
  </si>
  <si>
    <t>Placa de Regulamentação Quadrada | PRQ - ESTACIONAMENTO DESEMBARQUE</t>
  </si>
  <si>
    <t>Placa de Níveis | PN - ESTACIONAMENTO DESEMBARQUE</t>
  </si>
  <si>
    <t>ESTACIONAMENTO EMBARQUE</t>
  </si>
  <si>
    <t>Placa Aérea Indicativa Quadrada | PIQ - ESTACIONAMENTO EMBARQUE</t>
  </si>
  <si>
    <t>Placa de Regulamentação Quadrada | PRQ - ESTACIONAMENTO EMBARQUE</t>
  </si>
  <si>
    <t>Placa Direcional Quadrada PDQ - ESTACIONAMENTO EMBARQUE</t>
  </si>
  <si>
    <t>12.9.4</t>
  </si>
  <si>
    <t>Placa Direcional Quadrada Dupla  PDQD- ESTACIONAMENTO EMBARQUE</t>
  </si>
  <si>
    <t>12.9.5</t>
  </si>
  <si>
    <t>Placa de Níveis | PN - ESTACIONAMENTO EMBARQUE</t>
  </si>
  <si>
    <t>12.10</t>
  </si>
  <si>
    <t>12.10.1</t>
  </si>
  <si>
    <t>Totem Externo Grande | TEG   - ACESSO EXTERNO</t>
  </si>
  <si>
    <t>12.10.2</t>
  </si>
  <si>
    <t>Pórtico Externo | PE  - ACESSO EXTERNO</t>
  </si>
  <si>
    <t>12.10.3</t>
  </si>
  <si>
    <t>Placa De Regulamentação Quadrada | PRQ  - ACESSO EXTERNO</t>
  </si>
  <si>
    <t>12.10.4</t>
  </si>
  <si>
    <t>Placa Direcional Quadrada | PDQ  - ACESSO EXTERNO</t>
  </si>
  <si>
    <t>Fornecimento e aplicação de piso em granito levigado, com modulação 60x60cm, espessura 2cm,cor de referência Preto Tijuca.</t>
  </si>
  <si>
    <t xml:space="preserve">Fornecimento e aplicação de piso de granito levigado, composto por granitos escuro e claro, com modulação 60 x 60 cm, espessura 2cm, cores de referência Preto Tijuca e Branco Marfim, nas porcentagens de 70% e 30% respectivamente. </t>
  </si>
  <si>
    <t xml:space="preserve">Fornecimento e aplicação de piso em granito levigado, com modulação 47.5 x 47.5cm, espessura 2cm, cor de referência Branco Marfim. </t>
  </si>
  <si>
    <t>Fornecimento e aplicação de piso em granito levigado, com modulação 40x40cm, espessura 2cm, cor de referência Cinza</t>
  </si>
  <si>
    <t>Fornecimento e instalação de composição de cerâmica esmaltada extra ou 1º qualidade para piso trafego pesado carga pesada PEI-5, nas cores areia e ágata ou equivalente técnico, segundo paginação de piso indicada em projeto, com rejunte de 4mm da Quartzolite, na cor cinza platina, ou equivalente técnico.</t>
  </si>
  <si>
    <t>Fornecimento e instalação de bancadas em granito polido, com cor de referência Branco Marfim (espessura 2cm) com 55cm de profundidade, com área rebaixada para crianças, incluindo todas as furações, e mais testeira com 26cm de altura, e respaldo com 18cm de altura.</t>
  </si>
  <si>
    <t>Fornecimento e instalação de bancadas em granito polido, com cor de referência Branco Marfim (espessura 2cm) com 60cm de profundidade, incluindo todas as furações, e mais testeira com 25cm de altura, e respaldo com 20cm de altura.</t>
  </si>
  <si>
    <t>Fornecimento e instalação de bancadas em granito polido, com cor de referência Cinza (espessura 2cm) com 55cm de profundidade, incluindo todas as furações, e mais testeira com 25cm de altura, e respaldo com 20cm de altura.</t>
  </si>
  <si>
    <t>Fornecimento e instalação de bancadas em granito polido, com cor de referência Cinza (espessura 2cm) com 60cm de profundidade, incluindo todas as furações, e mais testeira com 9cm de altura, respaldo com 17cm de altura, e baguete com 3cm de profundidade.</t>
  </si>
  <si>
    <t xml:space="preserve">Fornecimento e instalação de divisórias em granito polido, cor de referência Branco Marfim com espessura de 30mm, polido em ambas as faces,  incluindo ferragens. </t>
  </si>
  <si>
    <t xml:space="preserve">Fornecimento e instalação de divisórias em granito polido, cor de referência Cinza com espessura de 30mm, polido em ambas as faces, incluindo ferragens. </t>
  </si>
  <si>
    <t>Fornecimento e instalação de prateleiras em granito, polidas nas duas faces, cor de referência Branco Marfim, acabamento reto, espessura de 2cm, e profundidade padrão de 22cm, sendo 2cm embutidos na alvenaria.</t>
  </si>
  <si>
    <t xml:space="preserve">Fornecimento e instalação de prateleiras em granito, polida nas duas faces, cor de referência Cinza, acabamento reto,espessura de 2cm, e profundidade padrão de 22cm, sendo 2cm embutidos na alvenaria. </t>
  </si>
  <si>
    <t>Fornecimento e instalação de rodapé em granito polido, acabamento reto, cor de referência Preto Tijuca, medindo 10cm de altura e 2cm de espessura.</t>
  </si>
  <si>
    <t>Fornecimento e instalação rodapé em granito polido, acabamento reto, cor de referência Branco Marfim, medindo 10cm de altura e 2cm de espessura.</t>
  </si>
  <si>
    <t xml:space="preserve">Fornecimento e instalação de rodapé em granito polido, acabamento reto, cor de referência Cinza, medindo 10cm de altura e 2cm de espessura, conforme indicado em projeto. </t>
  </si>
  <si>
    <t>Fornecimento e instalação de soleira em granito polido 2cm espessura, com 150mm de largura,  cor de referência Preto Tijuca.</t>
  </si>
  <si>
    <t>Fornecimento e instalação de soleira em granito polido 2cm espessura, com 250mm de largura,  cor de referência Preto Tijuca.</t>
  </si>
  <si>
    <t>Fornecimento e instalação de soleira em granito polido 2cm espessura, com 150mm de largura, cor de referência Branco Marfim.</t>
  </si>
  <si>
    <t>Fornecimento e instalação de soleira em granito polido 2cm espessura, com 150mm de largura, cor de referência Cinza.</t>
  </si>
  <si>
    <t>Fornecimento e instalação de friso em granito polido, acabamento reto, cor de referência Branco Marfim, com 4cm de profundidade sendo 2cm embutidos na alvenaria, e com 2cm de espessura.</t>
  </si>
  <si>
    <t>Fornecimento e instalação de friso em granito polido, acabamento reto, cor de referência Cinza, com 4cm de profundidade sendo 2cm embutidos na alvenaria, e com 2cm de espessura.</t>
  </si>
  <si>
    <t>Fornecimento e instalação de moldura, em granito polido com acabamento reto, cor de referência Branco Marfim, espessura 2cm, largura de 17cm.</t>
  </si>
  <si>
    <t>Fornecimento e instalação de chapim, em granito polido com acabamento reto, cor de referência Preto Tijuca, espessura 2cm, larguras e comprimentos variáveis.</t>
  </si>
  <si>
    <t>Dutos em Chapa de aço galvanizado, bitola #18, incluindo custo de fabricação e inst. com suportes</t>
  </si>
  <si>
    <t>Dutos em Chapa de aço galvanizado, bitola #20, incluindo custo de fabricação e inst. com suportes</t>
  </si>
  <si>
    <t>Dutos em Chapa de aço galvanizado, bitola #22, incluindo custo de fabricação e inst. com suportes</t>
  </si>
  <si>
    <t>Dutos em Chapa de aço galvanizado, bitola #24, incluindo custo de fabricação e inst. com suportes</t>
  </si>
  <si>
    <t>Dutos em Chapa de aço galvanizado, bitola #26, incluindo custo de fabricação e inst. com suportes</t>
  </si>
  <si>
    <t>Fornecimento e aplicação de placas de granito Cinza (2cm de espessura) de 55x1,04m.</t>
  </si>
  <si>
    <t>Fornecimento e aplicação de placas de granito Branco Marfim (2cm de espessura) de 55x1,04m.</t>
  </si>
  <si>
    <t>EG.06/000.98/03716/00</t>
  </si>
  <si>
    <t>CRONOGRAMA FÍSICO-FINANCEIRO</t>
  </si>
  <si>
    <t>COD.: EG.06/000.91/03714/00</t>
  </si>
  <si>
    <t>Consórcio:</t>
  </si>
  <si>
    <t>CONSÓRCIO:</t>
  </si>
  <si>
    <t>Forma de madeira p/fundacao c/tabuas 3a 1x12" reapr 10x</t>
  </si>
  <si>
    <t>Forma com chapa de madeira compensada plastificada 10mm, estruturas concreto</t>
  </si>
  <si>
    <t>Fornecimento e aplicação de piso em concreto desempenado com junta de dilatação plástica, e modulação de 150mm e=7mm.</t>
  </si>
  <si>
    <t>Elaboração e fornecimento de Manuais, de operação, de manutenção, de administração e de comissionamento do SICA, conforme item 7 das ETEs</t>
  </si>
  <si>
    <t>Elaboração e fornecimento de Manual de Comissionamento do SDH, conforme itens 6 e 7 das ETEs</t>
  </si>
  <si>
    <t>Elaboração e fornecimento de Manual de Manutenção do SDH, conforme itens 6 das ETEs</t>
  </si>
  <si>
    <t>Elaboração e fornecimento de Manual de Operação do SDH, conforme item 6 das ETEs</t>
  </si>
  <si>
    <t>3.2.13</t>
  </si>
  <si>
    <t>Fornecimento de Manual de Operação, Administração e Manutenção do SITIA, conforme definido nas ETEs</t>
  </si>
  <si>
    <t>9.1.2.1</t>
  </si>
  <si>
    <t>9.1.2.2</t>
  </si>
  <si>
    <t>9.1.2.3</t>
  </si>
  <si>
    <t>9.1.2.7</t>
  </si>
  <si>
    <t>9.1.2.8</t>
  </si>
  <si>
    <t>9.1.2.9</t>
  </si>
  <si>
    <t>9.1.2.10</t>
  </si>
  <si>
    <t>9.1.2.4</t>
  </si>
  <si>
    <t>9.1.2.5</t>
  </si>
  <si>
    <t>9.1.2.6</t>
  </si>
  <si>
    <t>9.1.2.11</t>
  </si>
  <si>
    <t>Fornecimento de mão-de-obra qualificada para o comissionamento do sistema, conforme definido nas ETEs do SISO/BDO.</t>
  </si>
  <si>
    <t>Fornecimento de mão-de-obra qualificada para treinamento de operação, manutenação e administração do SITIA,conforme definido nas ETEs.</t>
  </si>
  <si>
    <t>Fornecimento de serviços de assessoramento na operação do sistema pelo período de operação inicial assistida, com disponibilização de pessoal técnico habilitado para assessorar o pessoal da Infraero na operação inicial do sistema STVV instalado, conforme item 5 das ETEs</t>
  </si>
  <si>
    <t>Fornecimento de serviços de assessoramento na operação do sistema pelo período de operação inicial assistida, com disponibilização de pessoal técnico habilitado para assessorar o pessoal da Infraero na operação inicial do sistema SDH instalado, conforme item 4 das ETEs</t>
  </si>
  <si>
    <t>Registro de gaveta ø1'' - tipo de gaveta bruto</t>
  </si>
  <si>
    <t>Registro de gaveta ø1'' - tipo de gaveta com acabamento</t>
  </si>
  <si>
    <t>Registro de gaveta ø1 1/2'' - tipo de gaveta com acabamento</t>
  </si>
  <si>
    <t>Registro de gaveta ø1 1/4'' - tipo de gaveta bruto</t>
  </si>
  <si>
    <t>Registro de gaveta ø1 1/2'' - tipo de gaveta bruto</t>
  </si>
  <si>
    <t>Registro de gaveta ø3/4" - tipo de gaveta com acabamento</t>
  </si>
  <si>
    <t>Registro de gaveta ø2'' - tipo de gaveta com acabamento</t>
  </si>
  <si>
    <t>Registro de Gaveta ø3/4" - tipo de gaveta bruto</t>
  </si>
  <si>
    <t>Registro de gaveta ø2'' - tipo de gaveta bruto</t>
  </si>
  <si>
    <t>Registro de gaveta ø2 1/2'' - tipo de gaveta bruto</t>
  </si>
  <si>
    <t>m³xkm</t>
  </si>
  <si>
    <t>11.5.12.1</t>
  </si>
  <si>
    <t>Fornecimento instalação e testes de equipamento de Raio-x tipo EDS e seus demais componentes (cablagem, computadores, software, mesa de trabalho, monitores, documentação)</t>
  </si>
  <si>
    <t>PLANILHA DE SERVIÇOS E QUANTIDADES - PSQ</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</si>
</sst>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 #,##0.00_);_(* \(#,##0.00\);_(* &quot;-&quot;??_);_(@_)"/>
    <numFmt numFmtId="165" formatCode="_([$€]* #,##0.00_);_([$€]* \(#,##0.00\);_([$€]* &quot;-&quot;??_);_(@_)"/>
    <numFmt numFmtId="166" formatCode="0000"/>
    <numFmt numFmtId="167" formatCode="#,##0.00;[Red]#,##0.00"/>
    <numFmt numFmtId="168" formatCode="\$#,##0\ ;\(\$#,##0\)"/>
    <numFmt numFmtId="169" formatCode="_(&quot;Cr$&quot;* #,##0.00_);_(&quot;Cr$&quot;* \(#,##0.00\);_(&quot;Cr$&quot;* &quot;-&quot;??_);_(@_)"/>
    <numFmt numFmtId="170" formatCode="#.##0000"/>
    <numFmt numFmtId="171" formatCode="00"/>
    <numFmt numFmtId="172" formatCode="_-* #,##0.0000000_-;\-* #,##0.0000000_-;_-* &quot;-&quot;??_-;_-@_-"/>
    <numFmt numFmtId="173" formatCode="&quot;R$&quot;\ #,##0.00"/>
  </numFmts>
  <fonts count="31">
    <font>
      <sz val="12"/>
      <name val="Arial"/>
      <family val="2"/>
    </font>
    <font>
      <sz val="11"/>
      <color theme="1"/>
      <name val="Calibri"/>
      <family val="2"/>
      <scheme val="minor"/>
    </font>
    <font>
      <sz val="12"/>
      <name val="Arial"/>
      <family val="2"/>
    </font>
    <font>
      <sz val="11"/>
      <color theme="1"/>
      <name val="Arial"/>
      <family val="2"/>
    </font>
    <font>
      <b/>
      <sz val="10"/>
      <name val="Arial"/>
      <family val="2"/>
    </font>
    <font>
      <b/>
      <sz val="9"/>
      <name val="Arial"/>
      <family val="2"/>
    </font>
    <font>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b/>
      <sz val="12"/>
      <name val="Arial"/>
      <family val="2"/>
    </font>
    <font>
      <sz val="11"/>
      <name val="Arial"/>
      <family val="2"/>
    </font>
    <font>
      <b/>
      <sz val="11"/>
      <name val="Arial"/>
      <family val="2"/>
    </font>
    <font>
      <b/>
      <sz val="11"/>
      <color indexed="8"/>
      <name val="Arial"/>
      <family val="2"/>
    </font>
    <font>
      <sz val="11"/>
      <color indexed="8"/>
      <name val="Arial"/>
      <family val="2"/>
    </font>
    <font>
      <sz val="11"/>
      <color rgb="FF7030A0"/>
      <name val="Arial"/>
      <family val="2"/>
    </font>
    <font>
      <sz val="11"/>
      <color rgb="FF00B050"/>
      <name val="Arial"/>
      <family val="2"/>
    </font>
    <font>
      <b/>
      <sz val="14"/>
      <color indexed="56"/>
      <name val="Arial"/>
      <family val="2"/>
    </font>
    <font>
      <b/>
      <sz val="14"/>
      <name val="Arial"/>
      <family val="2"/>
    </font>
    <font>
      <sz val="11"/>
      <color indexed="10"/>
      <name val="Arial"/>
      <family val="2"/>
    </font>
    <font>
      <sz val="11"/>
      <color rgb="FFFF0000"/>
      <name val="Arial"/>
      <family val="2"/>
    </font>
    <font>
      <sz val="11"/>
      <color rgb="FF9C6500"/>
      <name val="Calibri"/>
      <family val="2"/>
      <scheme val="minor"/>
    </font>
    <font>
      <b/>
      <sz val="11"/>
      <color rgb="FFFF0000"/>
      <name val="Arial"/>
      <family val="2"/>
    </font>
    <font>
      <b/>
      <sz val="11"/>
      <color indexed="56"/>
      <name val="Arial"/>
      <family val="2"/>
    </font>
    <font>
      <b/>
      <sz val="13"/>
      <name val="Arial"/>
      <family val="2"/>
    </font>
    <font>
      <b/>
      <sz val="7"/>
      <name val="Arial"/>
      <family val="2"/>
    </font>
  </fonts>
  <fills count="12">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rgb="FFFFEB9C"/>
      </patternFill>
    </fill>
    <fill>
      <patternFill patternType="solid">
        <fgColor indexed="9"/>
        <bgColor indexed="64"/>
      </patternFill>
    </fill>
    <fill>
      <patternFill patternType="solid">
        <fgColor rgb="FF948B54"/>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0.49998474074526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style="thin">
        <color indexed="64"/>
      </right>
      <top style="double">
        <color indexed="64"/>
      </top>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bottom/>
      <diagonal/>
    </border>
    <border>
      <left/>
      <right style="medium">
        <color indexed="64"/>
      </right>
      <top/>
      <bottom style="medium">
        <color indexed="64"/>
      </bottom>
      <diagonal/>
    </border>
  </borders>
  <cellStyleXfs count="63">
    <xf numFmtId="0" fontId="0" fillId="0" borderId="1"/>
    <xf numFmtId="164" fontId="7" fillId="0" borderId="0"/>
    <xf numFmtId="165" fontId="6" fillId="0" borderId="0" applyFont="0" applyFill="0" applyBorder="0" applyAlignment="0" applyProtection="0"/>
    <xf numFmtId="0" fontId="4" fillId="2" borderId="1" applyNumberFormat="0" applyFont="0" applyBorder="0" applyAlignment="0" applyProtection="0">
      <alignment horizontal="center"/>
    </xf>
    <xf numFmtId="0" fontId="8" fillId="0" borderId="7" applyNumberFormat="0" applyFont="0" applyBorder="0" applyAlignment="0"/>
    <xf numFmtId="0" fontId="2" fillId="0" borderId="0"/>
    <xf numFmtId="166" fontId="2" fillId="0" borderId="0" applyFont="0" applyFill="0" applyBorder="0" applyAlignment="0" applyProtection="0"/>
    <xf numFmtId="44" fontId="6" fillId="0" borderId="0" applyFont="0" applyFill="0" applyBorder="0" applyAlignment="0" applyProtection="0"/>
    <xf numFmtId="0" fontId="6" fillId="0" borderId="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3" fontId="11"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3" fillId="0" borderId="0"/>
    <xf numFmtId="44" fontId="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168"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 fillId="0" borderId="0"/>
    <xf numFmtId="0" fontId="1" fillId="0" borderId="0"/>
    <xf numFmtId="0" fontId="14" fillId="0" borderId="0"/>
    <xf numFmtId="0" fontId="14"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6" fontId="2" fillId="0" borderId="0" applyFont="0" applyFill="0" applyBorder="0" applyAlignment="0" applyProtection="0"/>
    <xf numFmtId="1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3" fontId="12" fillId="0" borderId="0" applyFont="0" applyFill="0" applyBorder="0" applyAlignment="0" applyProtection="0"/>
    <xf numFmtId="43" fontId="2" fillId="0" borderId="0" applyFont="0" applyFill="0" applyBorder="0" applyAlignment="0" applyProtection="0"/>
    <xf numFmtId="0" fontId="26" fillId="6" borderId="0" applyNumberFormat="0" applyBorder="0" applyAlignment="0" applyProtection="0"/>
    <xf numFmtId="0" fontId="6" fillId="0" borderId="0"/>
    <xf numFmtId="0" fontId="6" fillId="0" borderId="0" applyProtection="0"/>
    <xf numFmtId="43" fontId="2" fillId="0" borderId="0" applyFont="0" applyFill="0" applyBorder="0" applyAlignment="0" applyProtection="0"/>
    <xf numFmtId="0" fontId="2" fillId="0" borderId="1"/>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1"/>
    <xf numFmtId="0" fontId="26" fillId="6" borderId="0" applyNumberFormat="0" applyBorder="0" applyAlignment="0" applyProtection="0"/>
  </cellStyleXfs>
  <cellXfs count="649">
    <xf numFmtId="0" fontId="0" fillId="0" borderId="1" xfId="0"/>
    <xf numFmtId="0" fontId="16" fillId="0" borderId="11" xfId="23" applyFont="1" applyBorder="1" applyAlignment="1">
      <alignment horizontal="left" vertical="center"/>
    </xf>
    <xf numFmtId="0" fontId="16" fillId="0" borderId="11" xfId="23" applyFont="1" applyFill="1" applyBorder="1" applyAlignment="1">
      <alignment horizontal="left" vertical="center"/>
    </xf>
    <xf numFmtId="0" fontId="7" fillId="0" borderId="3" xfId="23" applyFont="1" applyBorder="1" applyAlignment="1">
      <alignment vertical="center"/>
    </xf>
    <xf numFmtId="0" fontId="22" fillId="0" borderId="2" xfId="23" applyFont="1" applyBorder="1" applyAlignment="1">
      <alignment horizontal="center" vertical="center" wrapText="1"/>
    </xf>
    <xf numFmtId="0" fontId="15" fillId="0" borderId="17" xfId="23" applyFont="1" applyFill="1" applyBorder="1" applyAlignment="1">
      <alignment horizontal="center" vertical="center" wrapText="1"/>
    </xf>
    <xf numFmtId="49" fontId="16" fillId="0" borderId="10" xfId="23" applyNumberFormat="1" applyFont="1" applyFill="1" applyBorder="1" applyAlignment="1">
      <alignment horizontal="center" vertical="center"/>
    </xf>
    <xf numFmtId="49" fontId="21" fillId="0" borderId="10" xfId="23" applyNumberFormat="1" applyFont="1" applyFill="1" applyBorder="1" applyAlignment="1">
      <alignment horizontal="center" vertical="center"/>
    </xf>
    <xf numFmtId="49" fontId="20" fillId="0" borderId="10" xfId="23" applyNumberFormat="1" applyFont="1" applyFill="1" applyBorder="1" applyAlignment="1">
      <alignment horizontal="center" vertical="center"/>
    </xf>
    <xf numFmtId="0" fontId="16" fillId="0" borderId="10" xfId="23" applyFont="1" applyFill="1" applyBorder="1" applyAlignment="1">
      <alignment horizontal="left" vertical="center" wrapText="1"/>
    </xf>
    <xf numFmtId="0" fontId="5" fillId="0" borderId="0" xfId="23" applyFont="1" applyFill="1" applyBorder="1" applyAlignment="1">
      <alignment horizontal="center" vertical="center"/>
    </xf>
    <xf numFmtId="0" fontId="17" fillId="0" borderId="11" xfId="23" applyFont="1" applyFill="1" applyBorder="1" applyAlignment="1">
      <alignment horizontal="left" vertical="center"/>
    </xf>
    <xf numFmtId="49" fontId="17" fillId="0" borderId="10" xfId="23" applyNumberFormat="1" applyFont="1" applyFill="1" applyBorder="1" applyAlignment="1">
      <alignment horizontal="center" vertical="center"/>
    </xf>
    <xf numFmtId="0" fontId="17" fillId="5" borderId="11" xfId="23" applyFont="1" applyFill="1" applyBorder="1" applyAlignment="1">
      <alignment horizontal="left" vertical="center"/>
    </xf>
    <xf numFmtId="0" fontId="17" fillId="5" borderId="10" xfId="23" applyFont="1" applyFill="1" applyBorder="1" applyAlignment="1">
      <alignment horizontal="left" vertical="center"/>
    </xf>
    <xf numFmtId="49" fontId="17" fillId="5" borderId="10" xfId="23" applyNumberFormat="1" applyFont="1" applyFill="1" applyBorder="1" applyAlignment="1">
      <alignment horizontal="center" vertical="center"/>
    </xf>
    <xf numFmtId="0" fontId="22" fillId="0" borderId="5" xfId="23" applyFont="1" applyBorder="1" applyAlignment="1">
      <alignment horizontal="center" vertical="center" wrapText="1"/>
    </xf>
    <xf numFmtId="0" fontId="23" fillId="0" borderId="3" xfId="23" applyFont="1" applyBorder="1" applyAlignment="1">
      <alignment horizontal="right" vertical="center" wrapText="1"/>
    </xf>
    <xf numFmtId="0" fontId="23" fillId="0" borderId="0" xfId="23" applyFont="1" applyBorder="1" applyAlignment="1">
      <alignment horizontal="right" vertical="center" wrapText="1"/>
    </xf>
    <xf numFmtId="0" fontId="22" fillId="0" borderId="5" xfId="23" applyFont="1" applyBorder="1" applyAlignment="1">
      <alignment vertical="center" wrapText="1"/>
    </xf>
    <xf numFmtId="0" fontId="6" fillId="0" borderId="0" xfId="23" applyFont="1" applyFill="1" applyAlignment="1">
      <alignment vertical="center"/>
    </xf>
    <xf numFmtId="0" fontId="16" fillId="0" borderId="10" xfId="23" applyFont="1" applyBorder="1" applyAlignment="1">
      <alignment horizontal="left" vertical="center" wrapText="1"/>
    </xf>
    <xf numFmtId="49" fontId="17" fillId="0" borderId="28" xfId="23" applyNumberFormat="1" applyFont="1" applyFill="1" applyBorder="1" applyAlignment="1">
      <alignment horizontal="center" vertical="center"/>
    </xf>
    <xf numFmtId="49" fontId="16" fillId="0" borderId="24" xfId="23" applyNumberFormat="1"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0" xfId="0" applyFont="1" applyFill="1" applyBorder="1" applyAlignment="1">
      <alignment horizontal="center" vertical="center"/>
    </xf>
    <xf numFmtId="1" fontId="16" fillId="7" borderId="10" xfId="0" applyNumberFormat="1"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0" borderId="10" xfId="0" applyFont="1" applyFill="1" applyBorder="1" applyAlignment="1">
      <alignment horizontal="left" vertical="center" wrapText="1"/>
    </xf>
    <xf numFmtId="0" fontId="17" fillId="0" borderId="10" xfId="0" applyFont="1" applyFill="1" applyBorder="1" applyAlignment="1">
      <alignment vertical="center" wrapText="1"/>
    </xf>
    <xf numFmtId="0" fontId="19" fillId="0" borderId="10" xfId="52" applyFont="1" applyFill="1" applyBorder="1" applyAlignment="1" applyProtection="1">
      <alignment horizontal="center" vertical="center"/>
    </xf>
    <xf numFmtId="0" fontId="16" fillId="0" borderId="29" xfId="23" applyFont="1" applyFill="1" applyBorder="1" applyAlignment="1">
      <alignment horizontal="left" vertical="center"/>
    </xf>
    <xf numFmtId="0" fontId="16" fillId="0" borderId="10" xfId="0" applyFont="1" applyBorder="1" applyAlignment="1">
      <alignment vertical="center"/>
    </xf>
    <xf numFmtId="0" fontId="6" fillId="0" borderId="0" xfId="23" applyFont="1" applyBorder="1" applyAlignment="1">
      <alignment vertical="center"/>
    </xf>
    <xf numFmtId="0" fontId="16" fillId="0" borderId="0" xfId="23" applyFont="1" applyAlignment="1">
      <alignment vertical="center"/>
    </xf>
    <xf numFmtId="0" fontId="6" fillId="0" borderId="0" xfId="23" applyFont="1" applyAlignment="1">
      <alignment vertical="center"/>
    </xf>
    <xf numFmtId="0" fontId="15" fillId="0" borderId="18" xfId="23"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0" xfId="0" applyFont="1" applyBorder="1" applyAlignment="1">
      <alignment horizontal="center" vertical="center"/>
    </xf>
    <xf numFmtId="43" fontId="16" fillId="0" borderId="10" xfId="49" applyFont="1" applyBorder="1" applyAlignment="1">
      <alignment vertical="center"/>
    </xf>
    <xf numFmtId="164" fontId="16" fillId="0" borderId="10" xfId="49" applyNumberFormat="1" applyFont="1" applyFill="1" applyBorder="1" applyAlignment="1">
      <alignment horizontal="center" vertical="center" wrapText="1"/>
    </xf>
    <xf numFmtId="0" fontId="16" fillId="0" borderId="10" xfId="0" applyNumberFormat="1" applyFont="1" applyFill="1" applyBorder="1" applyAlignment="1" applyProtection="1">
      <alignment horizontal="center" vertical="center"/>
    </xf>
    <xf numFmtId="2" fontId="16" fillId="0" borderId="10" xfId="0" applyNumberFormat="1" applyFont="1" applyFill="1" applyBorder="1" applyAlignment="1">
      <alignment horizontal="center" vertical="center" wrapText="1"/>
    </xf>
    <xf numFmtId="0" fontId="24" fillId="0" borderId="10" xfId="0" applyFont="1" applyBorder="1" applyAlignment="1">
      <alignment horizontal="justify" vertical="center"/>
    </xf>
    <xf numFmtId="167" fontId="16" fillId="0" borderId="10" xfId="0" applyNumberFormat="1" applyFont="1" applyFill="1" applyBorder="1" applyAlignment="1">
      <alignment horizontal="center" vertical="center" wrapText="1"/>
    </xf>
    <xf numFmtId="0" fontId="24" fillId="0" borderId="10"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7" fillId="8" borderId="11" xfId="23" applyFont="1" applyFill="1" applyBorder="1" applyAlignment="1">
      <alignment horizontal="left" vertical="center"/>
    </xf>
    <xf numFmtId="49" fontId="17" fillId="8" borderId="10" xfId="23" applyNumberFormat="1" applyFont="1" applyFill="1" applyBorder="1" applyAlignment="1">
      <alignment horizontal="center" vertical="center"/>
    </xf>
    <xf numFmtId="0" fontId="17" fillId="0" borderId="11" xfId="0" applyFont="1" applyFill="1" applyBorder="1" applyAlignment="1">
      <alignment horizontal="left" vertical="center" wrapText="1"/>
    </xf>
    <xf numFmtId="49" fontId="19" fillId="0" borderId="11" xfId="52" applyNumberFormat="1" applyFont="1" applyFill="1" applyBorder="1" applyAlignment="1" applyProtection="1">
      <alignment horizontal="left" vertical="center"/>
    </xf>
    <xf numFmtId="0" fontId="16" fillId="0" borderId="11" xfId="0" applyFont="1" applyFill="1" applyBorder="1" applyAlignment="1">
      <alignment horizontal="left" vertical="center" wrapText="1"/>
    </xf>
    <xf numFmtId="0" fontId="17" fillId="0" borderId="29" xfId="23" applyFont="1" applyFill="1" applyBorder="1" applyAlignment="1">
      <alignment horizontal="left" vertical="center"/>
    </xf>
    <xf numFmtId="0" fontId="16" fillId="0" borderId="33" xfId="23" applyFont="1" applyBorder="1" applyAlignment="1">
      <alignment horizontal="left" vertical="center"/>
    </xf>
    <xf numFmtId="49" fontId="16" fillId="0" borderId="28" xfId="23" applyNumberFormat="1" applyFont="1" applyFill="1" applyBorder="1" applyAlignment="1">
      <alignment horizontal="center" vertical="center"/>
    </xf>
    <xf numFmtId="0" fontId="17" fillId="0" borderId="11" xfId="23" applyFont="1" applyBorder="1" applyAlignment="1">
      <alignment horizontal="left" vertical="center"/>
    </xf>
    <xf numFmtId="0" fontId="16" fillId="0" borderId="29" xfId="23" applyFont="1" applyBorder="1" applyAlignment="1">
      <alignment horizontal="left" vertical="center"/>
    </xf>
    <xf numFmtId="0" fontId="16" fillId="7" borderId="10" xfId="0" applyFont="1" applyFill="1" applyBorder="1" applyAlignment="1">
      <alignment vertical="center"/>
    </xf>
    <xf numFmtId="171" fontId="16" fillId="7" borderId="10" xfId="0" applyNumberFormat="1" applyFont="1" applyFill="1" applyBorder="1" applyAlignment="1">
      <alignment horizontal="center" vertical="center"/>
    </xf>
    <xf numFmtId="0" fontId="16" fillId="10" borderId="27" xfId="0" applyFont="1" applyFill="1" applyBorder="1" applyAlignment="1">
      <alignment horizontal="center" vertical="center" wrapText="1"/>
    </xf>
    <xf numFmtId="49" fontId="16" fillId="0" borderId="27" xfId="23" applyNumberFormat="1" applyFont="1" applyFill="1" applyBorder="1" applyAlignment="1">
      <alignment horizontal="center" vertical="center"/>
    </xf>
    <xf numFmtId="0" fontId="17" fillId="0" borderId="29" xfId="23" applyFont="1" applyBorder="1" applyAlignment="1">
      <alignment horizontal="left" vertical="center"/>
    </xf>
    <xf numFmtId="43" fontId="16" fillId="0" borderId="0" xfId="49" applyFont="1" applyAlignment="1">
      <alignment vertical="center"/>
    </xf>
    <xf numFmtId="43" fontId="16" fillId="0" borderId="10" xfId="49" applyFont="1" applyFill="1" applyBorder="1" applyAlignment="1">
      <alignment horizontal="center" vertical="center" wrapText="1"/>
    </xf>
    <xf numFmtId="43" fontId="16" fillId="0" borderId="10" xfId="49" applyFont="1" applyBorder="1" applyAlignment="1">
      <alignment horizontal="right" vertical="center"/>
    </xf>
    <xf numFmtId="43" fontId="17" fillId="8" borderId="10" xfId="49" applyFont="1" applyFill="1" applyBorder="1" applyAlignment="1">
      <alignment horizontal="right" vertical="center"/>
    </xf>
    <xf numFmtId="43" fontId="19" fillId="0" borderId="10" xfId="49" applyFont="1" applyFill="1" applyBorder="1" applyAlignment="1">
      <alignment horizontal="right" vertical="center"/>
    </xf>
    <xf numFmtId="43" fontId="16" fillId="7" borderId="10" xfId="49" applyFont="1" applyFill="1" applyBorder="1" applyAlignment="1">
      <alignment horizontal="center" vertical="center"/>
    </xf>
    <xf numFmtId="43" fontId="16" fillId="9" borderId="21" xfId="49" applyFont="1" applyFill="1" applyBorder="1" applyAlignment="1">
      <alignment horizontal="right" vertical="center"/>
    </xf>
    <xf numFmtId="43" fontId="16" fillId="0" borderId="18" xfId="49" applyFont="1" applyFill="1" applyBorder="1" applyAlignment="1">
      <alignment horizontal="right" vertical="center"/>
    </xf>
    <xf numFmtId="43" fontId="17" fillId="5" borderId="10" xfId="49" applyFont="1" applyFill="1" applyBorder="1" applyAlignment="1">
      <alignment horizontal="right" vertical="center"/>
    </xf>
    <xf numFmtId="43" fontId="16" fillId="0" borderId="10" xfId="49" applyFont="1" applyFill="1" applyBorder="1" applyAlignment="1">
      <alignment horizontal="right" vertical="center"/>
    </xf>
    <xf numFmtId="43" fontId="16" fillId="10" borderId="10" xfId="49" applyFont="1" applyFill="1" applyBorder="1" applyAlignment="1">
      <alignment horizontal="center" vertical="center"/>
    </xf>
    <xf numFmtId="43" fontId="17" fillId="0" borderId="10" xfId="49" applyFont="1" applyFill="1" applyBorder="1" applyAlignment="1">
      <alignment horizontal="right" vertical="center"/>
    </xf>
    <xf numFmtId="43" fontId="16" fillId="0" borderId="10" xfId="49" applyFont="1" applyFill="1" applyBorder="1" applyAlignment="1">
      <alignment horizontal="center" vertical="center"/>
    </xf>
    <xf numFmtId="43" fontId="16" fillId="0" borderId="27" xfId="49" applyFont="1" applyFill="1" applyBorder="1" applyAlignment="1">
      <alignment horizontal="right" vertical="center"/>
    </xf>
    <xf numFmtId="43" fontId="17" fillId="0" borderId="28" xfId="49" applyFont="1" applyBorder="1" applyAlignment="1">
      <alignment horizontal="right" vertical="center"/>
    </xf>
    <xf numFmtId="43" fontId="16" fillId="0" borderId="24" xfId="49" applyFont="1" applyBorder="1" applyAlignment="1">
      <alignment horizontal="right" vertical="center"/>
    </xf>
    <xf numFmtId="43" fontId="17" fillId="0" borderId="10" xfId="49" applyFont="1" applyBorder="1" applyAlignment="1">
      <alignment horizontal="right" vertical="center"/>
    </xf>
    <xf numFmtId="43" fontId="16" fillId="0" borderId="28" xfId="49" applyFont="1" applyBorder="1" applyAlignment="1">
      <alignment horizontal="right" vertical="center"/>
    </xf>
    <xf numFmtId="43" fontId="17" fillId="0" borderId="10" xfId="49" applyFont="1" applyFill="1" applyBorder="1" applyAlignment="1">
      <alignment vertical="center" wrapText="1"/>
    </xf>
    <xf numFmtId="43" fontId="17" fillId="0" borderId="10" xfId="49" applyFont="1" applyFill="1" applyBorder="1" applyAlignment="1">
      <alignment horizontal="left" vertical="center" wrapText="1"/>
    </xf>
    <xf numFmtId="43" fontId="16" fillId="0" borderId="10" xfId="49" applyFont="1" applyFill="1" applyBorder="1" applyAlignment="1">
      <alignment horizontal="left" vertical="center" wrapText="1"/>
    </xf>
    <xf numFmtId="43" fontId="24" fillId="0" borderId="10" xfId="49" applyFont="1" applyFill="1" applyBorder="1" applyAlignment="1">
      <alignment horizontal="center" vertical="center" wrapText="1"/>
    </xf>
    <xf numFmtId="0" fontId="16" fillId="0" borderId="28" xfId="0" applyFont="1" applyFill="1" applyBorder="1" applyAlignment="1">
      <alignment horizontal="center" vertical="center" wrapText="1"/>
    </xf>
    <xf numFmtId="43" fontId="16" fillId="0" borderId="28" xfId="49" applyFont="1" applyFill="1" applyBorder="1" applyAlignment="1">
      <alignment horizontal="center" vertical="center" wrapText="1"/>
    </xf>
    <xf numFmtId="0" fontId="17"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xf>
    <xf numFmtId="0" fontId="16"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shrinkToFit="1"/>
    </xf>
    <xf numFmtId="0" fontId="16" fillId="3" borderId="11" xfId="23" applyFont="1" applyFill="1" applyBorder="1" applyAlignment="1">
      <alignment horizontal="left" vertical="center"/>
    </xf>
    <xf numFmtId="49" fontId="16" fillId="3" borderId="10" xfId="23" applyNumberFormat="1" applyFont="1" applyFill="1" applyBorder="1" applyAlignment="1">
      <alignment horizontal="center" vertical="center"/>
    </xf>
    <xf numFmtId="43" fontId="16" fillId="3" borderId="10" xfId="49" applyFont="1" applyFill="1" applyBorder="1" applyAlignment="1">
      <alignment horizontal="right" vertical="center"/>
    </xf>
    <xf numFmtId="0" fontId="16" fillId="3" borderId="27" xfId="0" applyFont="1" applyFill="1" applyBorder="1" applyAlignment="1">
      <alignment horizontal="center" vertical="center" wrapText="1"/>
    </xf>
    <xf numFmtId="0" fontId="17" fillId="3" borderId="11" xfId="23" applyFont="1" applyFill="1" applyBorder="1" applyAlignment="1">
      <alignment horizontal="left" vertical="center"/>
    </xf>
    <xf numFmtId="43" fontId="16" fillId="0" borderId="19" xfId="49" applyFont="1" applyFill="1" applyBorder="1" applyAlignment="1">
      <alignment horizontal="right" vertical="center"/>
    </xf>
    <xf numFmtId="43" fontId="17" fillId="5" borderId="9" xfId="49" applyFont="1" applyFill="1" applyBorder="1" applyAlignment="1">
      <alignment horizontal="right" vertical="center"/>
    </xf>
    <xf numFmtId="43" fontId="16" fillId="0" borderId="9" xfId="49" applyFont="1" applyFill="1" applyBorder="1" applyAlignment="1">
      <alignment horizontal="right" vertical="center"/>
    </xf>
    <xf numFmtId="43" fontId="16" fillId="10" borderId="10" xfId="49" applyFont="1" applyFill="1" applyBorder="1" applyAlignment="1">
      <alignment horizontal="right" vertical="center"/>
    </xf>
    <xf numFmtId="43" fontId="16" fillId="3" borderId="9" xfId="49" applyFont="1" applyFill="1" applyBorder="1" applyAlignment="1">
      <alignment horizontal="right" vertical="center"/>
    </xf>
    <xf numFmtId="43" fontId="17" fillId="0" borderId="9" xfId="49" applyFont="1" applyFill="1" applyBorder="1" applyAlignment="1">
      <alignment horizontal="right" vertical="center"/>
    </xf>
    <xf numFmtId="43" fontId="16" fillId="0" borderId="9" xfId="49" applyFont="1" applyBorder="1" applyAlignment="1">
      <alignment horizontal="right" vertical="center"/>
    </xf>
    <xf numFmtId="43" fontId="17" fillId="0" borderId="9" xfId="49" applyFont="1" applyBorder="1" applyAlignment="1">
      <alignment horizontal="right" vertical="center"/>
    </xf>
    <xf numFmtId="43" fontId="16" fillId="0" borderId="27" xfId="49" applyFont="1" applyBorder="1" applyAlignment="1">
      <alignment horizontal="right" vertical="center"/>
    </xf>
    <xf numFmtId="43" fontId="16" fillId="0" borderId="35" xfId="49" applyFont="1" applyBorder="1" applyAlignment="1">
      <alignment horizontal="right" vertical="center"/>
    </xf>
    <xf numFmtId="43" fontId="17" fillId="9" borderId="22" xfId="49" applyFont="1" applyFill="1" applyBorder="1" applyAlignment="1">
      <alignment horizontal="right" vertical="center"/>
    </xf>
    <xf numFmtId="0" fontId="17" fillId="10" borderId="11" xfId="23" applyFont="1" applyFill="1" applyBorder="1" applyAlignment="1">
      <alignment horizontal="left" vertical="center"/>
    </xf>
    <xf numFmtId="49" fontId="17" fillId="10" borderId="10" xfId="23" applyNumberFormat="1" applyFont="1" applyFill="1" applyBorder="1" applyAlignment="1">
      <alignment horizontal="center" vertical="center"/>
    </xf>
    <xf numFmtId="43" fontId="17" fillId="10" borderId="9" xfId="49" applyFont="1" applyFill="1" applyBorder="1" applyAlignment="1">
      <alignment horizontal="right" vertical="center"/>
    </xf>
    <xf numFmtId="3" fontId="17" fillId="10" borderId="11" xfId="23" applyNumberFormat="1" applyFont="1" applyFill="1" applyBorder="1" applyAlignment="1">
      <alignment horizontal="left" vertical="center"/>
    </xf>
    <xf numFmtId="43" fontId="16" fillId="0" borderId="10" xfId="49" applyFont="1" applyFill="1" applyBorder="1" applyAlignment="1">
      <alignment horizontal="right" vertical="center" wrapText="1"/>
    </xf>
    <xf numFmtId="0" fontId="17" fillId="5" borderId="10" xfId="23" applyFont="1" applyFill="1" applyBorder="1" applyAlignment="1">
      <alignment horizontal="justify" vertical="center"/>
    </xf>
    <xf numFmtId="0" fontId="17" fillId="10" borderId="10" xfId="23" applyFont="1" applyFill="1" applyBorder="1" applyAlignment="1">
      <alignment horizontal="justify" vertical="center"/>
    </xf>
    <xf numFmtId="0" fontId="16" fillId="0" borderId="10" xfId="23" applyFont="1" applyFill="1" applyBorder="1" applyAlignment="1">
      <alignment horizontal="justify" vertical="center"/>
    </xf>
    <xf numFmtId="0" fontId="17" fillId="10" borderId="10" xfId="0" applyFont="1" applyFill="1" applyBorder="1" applyAlignment="1">
      <alignment horizontal="justify" vertical="center"/>
    </xf>
    <xf numFmtId="0" fontId="17" fillId="10" borderId="10" xfId="0" applyFont="1" applyFill="1" applyBorder="1" applyAlignment="1">
      <alignment vertical="center"/>
    </xf>
    <xf numFmtId="0" fontId="17" fillId="0" borderId="10" xfId="0" applyFont="1" applyFill="1" applyBorder="1" applyAlignment="1">
      <alignment vertical="center"/>
    </xf>
    <xf numFmtId="0" fontId="16" fillId="0" borderId="10" xfId="23" applyFont="1" applyFill="1" applyBorder="1" applyAlignment="1">
      <alignment vertical="center" wrapText="1"/>
    </xf>
    <xf numFmtId="0" fontId="17" fillId="0" borderId="10" xfId="23" applyFont="1" applyFill="1" applyBorder="1" applyAlignment="1">
      <alignment vertical="center" wrapText="1"/>
    </xf>
    <xf numFmtId="0" fontId="16" fillId="0" borderId="10" xfId="0" applyFont="1" applyFill="1" applyBorder="1" applyAlignment="1">
      <alignment vertical="center"/>
    </xf>
    <xf numFmtId="0" fontId="16" fillId="0" borderId="10" xfId="0" applyFont="1" applyFill="1" applyBorder="1" applyAlignment="1">
      <alignment horizontal="left" vertical="center"/>
    </xf>
    <xf numFmtId="43" fontId="16" fillId="0" borderId="27" xfId="49" applyFont="1" applyBorder="1" applyAlignment="1">
      <alignment vertical="center"/>
    </xf>
    <xf numFmtId="43" fontId="16" fillId="0" borderId="27" xfId="49" applyFont="1" applyFill="1" applyBorder="1" applyAlignment="1">
      <alignment vertical="center"/>
    </xf>
    <xf numFmtId="0" fontId="3" fillId="0" borderId="26" xfId="0" applyFont="1" applyBorder="1" applyAlignment="1">
      <alignment vertical="center"/>
    </xf>
    <xf numFmtId="43" fontId="16" fillId="0" borderId="10" xfId="49" applyFont="1" applyFill="1" applyBorder="1" applyAlignment="1" applyProtection="1">
      <alignment horizontal="justify" vertical="center" wrapText="1"/>
    </xf>
    <xf numFmtId="0" fontId="17" fillId="0" borderId="10" xfId="0" applyFont="1" applyFill="1" applyBorder="1" applyAlignment="1">
      <alignment horizontal="justify" vertical="center" wrapText="1"/>
    </xf>
    <xf numFmtId="0" fontId="16" fillId="0" borderId="10" xfId="0" applyFont="1" applyBorder="1" applyAlignment="1">
      <alignment horizontal="justify" vertical="center"/>
    </xf>
    <xf numFmtId="43" fontId="16" fillId="5" borderId="10" xfId="49" applyFont="1" applyFill="1" applyBorder="1" applyAlignment="1">
      <alignment horizontal="right" vertical="center"/>
    </xf>
    <xf numFmtId="0" fontId="17" fillId="3" borderId="10" xfId="0" applyFont="1" applyFill="1" applyBorder="1" applyAlignment="1">
      <alignment vertical="center"/>
    </xf>
    <xf numFmtId="0" fontId="16" fillId="3" borderId="10" xfId="0" applyFont="1" applyFill="1" applyBorder="1" applyAlignment="1">
      <alignment vertical="center"/>
    </xf>
    <xf numFmtId="0" fontId="16" fillId="3" borderId="10" xfId="0" applyFont="1" applyFill="1" applyBorder="1" applyAlignment="1">
      <alignment horizontal="center" vertical="center"/>
    </xf>
    <xf numFmtId="0" fontId="25" fillId="3" borderId="10" xfId="0" applyFont="1" applyFill="1" applyBorder="1" applyAlignment="1">
      <alignment horizontal="center" vertical="center"/>
    </xf>
    <xf numFmtId="0" fontId="16" fillId="3" borderId="10" xfId="0" applyFont="1" applyFill="1" applyBorder="1" applyAlignment="1">
      <alignment horizontal="left" vertical="center"/>
    </xf>
    <xf numFmtId="0" fontId="25" fillId="3" borderId="10" xfId="0" applyFont="1" applyFill="1" applyBorder="1" applyAlignment="1">
      <alignment horizontal="left" vertical="center"/>
    </xf>
    <xf numFmtId="43" fontId="16" fillId="3" borderId="10" xfId="49" applyFont="1" applyFill="1" applyBorder="1" applyAlignment="1">
      <alignment horizontal="right" vertical="center" wrapText="1"/>
    </xf>
    <xf numFmtId="43" fontId="16" fillId="10" borderId="27" xfId="49" applyFont="1" applyFill="1" applyBorder="1" applyAlignment="1">
      <alignment horizontal="right" vertical="center"/>
    </xf>
    <xf numFmtId="49" fontId="16" fillId="10" borderId="10" xfId="23" applyNumberFormat="1" applyFont="1" applyFill="1" applyBorder="1" applyAlignment="1">
      <alignment horizontal="center" vertical="center"/>
    </xf>
    <xf numFmtId="0" fontId="18" fillId="10" borderId="10" xfId="23" applyFont="1" applyFill="1" applyBorder="1" applyAlignment="1">
      <alignment horizontal="left" vertical="center"/>
    </xf>
    <xf numFmtId="49" fontId="16" fillId="10" borderId="28" xfId="23" applyNumberFormat="1" applyFont="1" applyFill="1" applyBorder="1" applyAlignment="1">
      <alignment horizontal="center" vertical="center"/>
    </xf>
    <xf numFmtId="43" fontId="16" fillId="10" borderId="28" xfId="49" applyFont="1" applyFill="1" applyBorder="1" applyAlignment="1">
      <alignment horizontal="right" vertical="center"/>
    </xf>
    <xf numFmtId="0" fontId="17" fillId="0" borderId="10" xfId="0" applyFont="1" applyBorder="1" applyAlignment="1">
      <alignment vertical="center"/>
    </xf>
    <xf numFmtId="0" fontId="17" fillId="10" borderId="28" xfId="23" applyFont="1" applyFill="1" applyBorder="1" applyAlignment="1">
      <alignment horizontal="left" vertical="center"/>
    </xf>
    <xf numFmtId="0" fontId="17" fillId="10" borderId="29" xfId="23" applyFont="1" applyFill="1" applyBorder="1" applyAlignment="1">
      <alignment horizontal="left" vertical="center"/>
    </xf>
    <xf numFmtId="0" fontId="16" fillId="10" borderId="10" xfId="0" applyFont="1" applyFill="1" applyBorder="1" applyAlignment="1">
      <alignment horizontal="center" vertical="center"/>
    </xf>
    <xf numFmtId="43" fontId="16" fillId="10" borderId="10" xfId="49" applyFont="1" applyFill="1" applyBorder="1" applyAlignment="1">
      <alignment vertical="center"/>
    </xf>
    <xf numFmtId="0" fontId="19" fillId="0" borderId="10" xfId="52" applyFont="1" applyFill="1" applyBorder="1" applyAlignment="1" applyProtection="1">
      <alignment horizontal="justify" vertical="center"/>
    </xf>
    <xf numFmtId="43" fontId="17" fillId="3" borderId="9" xfId="49" applyFont="1" applyFill="1" applyBorder="1" applyAlignment="1">
      <alignment horizontal="right" vertical="center"/>
    </xf>
    <xf numFmtId="0" fontId="16" fillId="0" borderId="11" xfId="24" applyFont="1" applyFill="1" applyBorder="1" applyAlignment="1">
      <alignment horizontal="left" vertical="center"/>
    </xf>
    <xf numFmtId="0" fontId="16" fillId="0" borderId="10" xfId="24" applyFont="1" applyFill="1" applyBorder="1" applyAlignment="1">
      <alignment horizontal="justify" vertical="center"/>
    </xf>
    <xf numFmtId="49" fontId="16" fillId="0" borderId="10" xfId="24" applyNumberFormat="1" applyFont="1" applyFill="1" applyBorder="1" applyAlignment="1">
      <alignment horizontal="center" vertical="center"/>
    </xf>
    <xf numFmtId="43" fontId="16" fillId="3" borderId="10" xfId="53" applyFont="1" applyFill="1" applyBorder="1" applyAlignment="1">
      <alignment horizontal="right" vertical="center"/>
    </xf>
    <xf numFmtId="43" fontId="16" fillId="0" borderId="9" xfId="53" applyFont="1" applyFill="1" applyBorder="1" applyAlignment="1">
      <alignment horizontal="right" vertical="center"/>
    </xf>
    <xf numFmtId="43" fontId="16" fillId="0" borderId="10" xfId="53" applyFont="1" applyFill="1" applyBorder="1" applyAlignment="1">
      <alignment horizontal="right" vertical="center"/>
    </xf>
    <xf numFmtId="43" fontId="16" fillId="0" borderId="0" xfId="49" applyFont="1" applyBorder="1" applyAlignment="1">
      <alignment horizontal="right" vertical="center"/>
    </xf>
    <xf numFmtId="43" fontId="16" fillId="0" borderId="0" xfId="49" applyFont="1" applyFill="1" applyBorder="1" applyAlignment="1">
      <alignment horizontal="right" vertical="center"/>
    </xf>
    <xf numFmtId="43" fontId="16" fillId="0" borderId="10" xfId="53" applyFont="1" applyBorder="1" applyAlignment="1">
      <alignment horizontal="right" vertical="center"/>
    </xf>
    <xf numFmtId="0" fontId="17" fillId="3" borderId="10" xfId="54" applyFont="1" applyFill="1" applyBorder="1" applyAlignment="1">
      <alignment vertical="center"/>
    </xf>
    <xf numFmtId="0" fontId="16" fillId="3" borderId="10" xfId="54" applyFont="1" applyFill="1" applyBorder="1" applyAlignment="1">
      <alignment vertical="center"/>
    </xf>
    <xf numFmtId="0" fontId="25" fillId="3" borderId="10" xfId="54" applyFont="1" applyFill="1" applyBorder="1" applyAlignment="1">
      <alignment vertical="center"/>
    </xf>
    <xf numFmtId="0" fontId="17" fillId="10" borderId="11" xfId="24" applyFont="1" applyFill="1" applyBorder="1" applyAlignment="1">
      <alignment horizontal="left" vertical="center"/>
    </xf>
    <xf numFmtId="49" fontId="16" fillId="10" borderId="10" xfId="24" applyNumberFormat="1" applyFont="1" applyFill="1" applyBorder="1" applyAlignment="1">
      <alignment horizontal="center" vertical="center"/>
    </xf>
    <xf numFmtId="43" fontId="16" fillId="10" borderId="10" xfId="53" applyFont="1" applyFill="1" applyBorder="1" applyAlignment="1">
      <alignment horizontal="right" vertical="center"/>
    </xf>
    <xf numFmtId="0" fontId="16" fillId="0" borderId="29" xfId="24" applyFont="1" applyFill="1" applyBorder="1" applyAlignment="1">
      <alignment horizontal="left" vertical="center"/>
    </xf>
    <xf numFmtId="1" fontId="16" fillId="0" borderId="10" xfId="54" applyNumberFormat="1" applyFont="1" applyFill="1" applyBorder="1" applyAlignment="1">
      <alignment horizontal="center" vertical="center" wrapText="1"/>
    </xf>
    <xf numFmtId="43" fontId="16" fillId="0" borderId="10" xfId="53" applyFont="1" applyFill="1" applyBorder="1" applyAlignment="1">
      <alignment horizontal="center" vertical="center" wrapText="1"/>
    </xf>
    <xf numFmtId="43" fontId="16" fillId="0" borderId="27" xfId="53" applyFont="1" applyBorder="1" applyAlignment="1">
      <alignment horizontal="right" vertical="center"/>
    </xf>
    <xf numFmtId="1" fontId="16" fillId="7" borderId="10" xfId="54" applyNumberFormat="1" applyFont="1" applyFill="1" applyBorder="1" applyAlignment="1">
      <alignment horizontal="center" vertical="center"/>
    </xf>
    <xf numFmtId="43" fontId="16" fillId="7" borderId="10" xfId="53" applyFont="1" applyFill="1" applyBorder="1" applyAlignment="1">
      <alignment horizontal="center" vertical="center"/>
    </xf>
    <xf numFmtId="43" fontId="16" fillId="7" borderId="10" xfId="53" applyFont="1" applyFill="1" applyBorder="1" applyAlignment="1" applyProtection="1">
      <alignment horizontal="center" vertical="center"/>
      <protection locked="0"/>
    </xf>
    <xf numFmtId="4" fontId="16" fillId="7" borderId="10" xfId="54" applyNumberFormat="1" applyFont="1" applyFill="1" applyBorder="1" applyAlignment="1" applyProtection="1">
      <alignment horizontal="justify" vertical="center"/>
      <protection locked="0"/>
    </xf>
    <xf numFmtId="1" fontId="16" fillId="7" borderId="10" xfId="54" applyNumberFormat="1" applyFont="1" applyFill="1" applyBorder="1" applyAlignment="1" applyProtection="1">
      <alignment horizontal="center" vertical="center"/>
      <protection locked="0"/>
    </xf>
    <xf numFmtId="43" fontId="16" fillId="10" borderId="10" xfId="55" applyFont="1" applyFill="1" applyBorder="1" applyAlignment="1">
      <alignment horizontal="right" vertical="center"/>
    </xf>
    <xf numFmtId="43" fontId="16" fillId="0" borderId="10" xfId="55" applyFont="1" applyFill="1" applyBorder="1" applyAlignment="1">
      <alignment horizontal="right" vertical="center"/>
    </xf>
    <xf numFmtId="0" fontId="16" fillId="3" borderId="10" xfId="23" applyFont="1" applyFill="1" applyBorder="1" applyAlignment="1">
      <alignment horizontal="justify" vertical="center"/>
    </xf>
    <xf numFmtId="43" fontId="16" fillId="0" borderId="10" xfId="53" applyFont="1" applyBorder="1" applyAlignment="1">
      <alignment vertical="center"/>
    </xf>
    <xf numFmtId="43" fontId="16" fillId="0" borderId="10" xfId="53" applyFont="1" applyFill="1" applyBorder="1" applyAlignment="1">
      <alignment vertical="center"/>
    </xf>
    <xf numFmtId="0" fontId="16" fillId="0" borderId="27" xfId="24" applyFont="1" applyFill="1" applyBorder="1" applyAlignment="1">
      <alignment horizontal="right" vertical="center" wrapText="1"/>
    </xf>
    <xf numFmtId="43" fontId="16" fillId="0" borderId="9" xfId="55" applyFont="1" applyFill="1" applyBorder="1" applyAlignment="1">
      <alignment horizontal="right" vertical="center"/>
    </xf>
    <xf numFmtId="0" fontId="16" fillId="0" borderId="29" xfId="24" applyFont="1" applyFill="1" applyBorder="1" applyAlignment="1">
      <alignment horizontal="left" vertical="center" wrapText="1"/>
    </xf>
    <xf numFmtId="43" fontId="16" fillId="0" borderId="10" xfId="55" applyFont="1" applyFill="1" applyBorder="1" applyAlignment="1">
      <alignment horizontal="right" vertical="center" wrapText="1"/>
    </xf>
    <xf numFmtId="43" fontId="16" fillId="0" borderId="10" xfId="55" applyFont="1" applyFill="1" applyBorder="1" applyAlignment="1">
      <alignment horizontal="left" vertical="center" wrapText="1"/>
    </xf>
    <xf numFmtId="43" fontId="16" fillId="0" borderId="9" xfId="55" applyFont="1" applyFill="1" applyBorder="1" applyAlignment="1">
      <alignment horizontal="left" vertical="center" wrapText="1"/>
    </xf>
    <xf numFmtId="0" fontId="16" fillId="0" borderId="10" xfId="24" applyFont="1" applyFill="1" applyBorder="1" applyAlignment="1">
      <alignment horizontal="left" vertical="center" wrapText="1"/>
    </xf>
    <xf numFmtId="0" fontId="16" fillId="0" borderId="10" xfId="24" applyFont="1" applyBorder="1" applyAlignment="1">
      <alignment vertical="center"/>
    </xf>
    <xf numFmtId="0" fontId="17" fillId="0" borderId="29" xfId="24" applyFont="1" applyFill="1" applyBorder="1" applyAlignment="1">
      <alignment horizontal="left" vertical="center"/>
    </xf>
    <xf numFmtId="0" fontId="17" fillId="0" borderId="10" xfId="24" applyFont="1" applyFill="1" applyBorder="1" applyAlignment="1">
      <alignment horizontal="justify" vertical="center"/>
    </xf>
    <xf numFmtId="49" fontId="17" fillId="0" borderId="10" xfId="24" applyNumberFormat="1" applyFont="1" applyFill="1" applyBorder="1" applyAlignment="1">
      <alignment horizontal="right" vertical="center"/>
    </xf>
    <xf numFmtId="43" fontId="17" fillId="0" borderId="10" xfId="55" applyFont="1" applyFill="1" applyBorder="1" applyAlignment="1">
      <alignment horizontal="right" vertical="center"/>
    </xf>
    <xf numFmtId="43" fontId="17" fillId="0" borderId="9" xfId="55" applyFont="1" applyFill="1" applyBorder="1" applyAlignment="1">
      <alignment horizontal="right" vertical="center"/>
    </xf>
    <xf numFmtId="0" fontId="17" fillId="0" borderId="11" xfId="24" applyFont="1" applyFill="1" applyBorder="1" applyAlignment="1">
      <alignment horizontal="left" vertical="center"/>
    </xf>
    <xf numFmtId="0" fontId="17" fillId="0" borderId="10" xfId="24" applyFont="1" applyFill="1" applyBorder="1" applyAlignment="1">
      <alignment vertical="center"/>
    </xf>
    <xf numFmtId="43" fontId="16" fillId="0" borderId="10" xfId="55" applyFont="1" applyFill="1" applyBorder="1" applyAlignment="1">
      <alignment horizontal="center" vertical="center" wrapText="1"/>
    </xf>
    <xf numFmtId="43" fontId="16" fillId="0" borderId="27" xfId="55" applyFont="1" applyBorder="1" applyAlignment="1">
      <alignment horizontal="right" vertical="center"/>
    </xf>
    <xf numFmtId="43" fontId="16" fillId="0" borderId="9" xfId="55" applyFont="1" applyBorder="1" applyAlignment="1">
      <alignment horizontal="right" vertical="center"/>
    </xf>
    <xf numFmtId="43" fontId="16" fillId="0" borderId="10" xfId="55" applyFont="1" applyBorder="1" applyAlignment="1">
      <alignment horizontal="right" vertical="center"/>
    </xf>
    <xf numFmtId="49" fontId="16" fillId="10" borderId="28" xfId="24" applyNumberFormat="1" applyFont="1" applyFill="1" applyBorder="1" applyAlignment="1">
      <alignment horizontal="center" vertical="center"/>
    </xf>
    <xf numFmtId="43" fontId="16" fillId="10" borderId="28" xfId="55" applyFont="1" applyFill="1" applyBorder="1" applyAlignment="1">
      <alignment horizontal="right" vertical="center"/>
    </xf>
    <xf numFmtId="43" fontId="17" fillId="10" borderId="9" xfId="55" applyFont="1" applyFill="1" applyBorder="1" applyAlignment="1">
      <alignment horizontal="right" vertical="center"/>
    </xf>
    <xf numFmtId="0" fontId="17" fillId="10" borderId="27" xfId="24" applyFont="1" applyFill="1" applyBorder="1" applyAlignment="1">
      <alignment horizontal="left" vertical="center"/>
    </xf>
    <xf numFmtId="49" fontId="17" fillId="10" borderId="10" xfId="24" applyNumberFormat="1" applyFont="1" applyFill="1" applyBorder="1" applyAlignment="1">
      <alignment horizontal="center" vertical="center"/>
    </xf>
    <xf numFmtId="0" fontId="16" fillId="3" borderId="11" xfId="24" applyFont="1" applyFill="1" applyBorder="1" applyAlignment="1">
      <alignment horizontal="left" vertical="center"/>
    </xf>
    <xf numFmtId="0" fontId="16" fillId="3" borderId="27" xfId="54" applyFont="1" applyFill="1" applyBorder="1" applyAlignment="1">
      <alignment horizontal="center" vertical="center" wrapText="1"/>
    </xf>
    <xf numFmtId="43" fontId="16" fillId="3" borderId="10" xfId="55" applyFont="1" applyFill="1" applyBorder="1" applyAlignment="1">
      <alignment horizontal="center" vertical="center"/>
    </xf>
    <xf numFmtId="43" fontId="16" fillId="3" borderId="10" xfId="55" applyFont="1" applyFill="1" applyBorder="1" applyAlignment="1">
      <alignment horizontal="right" vertical="center"/>
    </xf>
    <xf numFmtId="43" fontId="17" fillId="3" borderId="9" xfId="55" applyFont="1" applyFill="1" applyBorder="1" applyAlignment="1">
      <alignment horizontal="right" vertical="center"/>
    </xf>
    <xf numFmtId="0" fontId="16" fillId="3" borderId="10" xfId="54" applyFont="1" applyFill="1" applyBorder="1" applyAlignment="1">
      <alignment horizontal="center" vertical="center"/>
    </xf>
    <xf numFmtId="43" fontId="16" fillId="3" borderId="9" xfId="55" applyFont="1" applyFill="1" applyBorder="1" applyAlignment="1">
      <alignment horizontal="right" vertical="center"/>
    </xf>
    <xf numFmtId="0" fontId="17" fillId="3" borderId="11" xfId="24" applyFont="1" applyFill="1" applyBorder="1" applyAlignment="1">
      <alignment horizontal="left" vertical="center"/>
    </xf>
    <xf numFmtId="0" fontId="16" fillId="3" borderId="10" xfId="54" applyFont="1" applyFill="1" applyBorder="1" applyAlignment="1">
      <alignment vertical="center" wrapText="1"/>
    </xf>
    <xf numFmtId="0" fontId="16" fillId="3" borderId="10" xfId="54" applyFont="1" applyFill="1" applyBorder="1" applyAlignment="1">
      <alignment horizontal="left" vertical="center" wrapText="1"/>
    </xf>
    <xf numFmtId="0" fontId="19" fillId="0" borderId="10" xfId="23" applyFont="1" applyFill="1" applyBorder="1" applyAlignment="1">
      <alignment horizontal="justify" vertical="center"/>
    </xf>
    <xf numFmtId="0" fontId="16" fillId="0" borderId="10" xfId="23" applyFont="1" applyFill="1" applyBorder="1" applyAlignment="1">
      <alignment vertical="center"/>
    </xf>
    <xf numFmtId="0" fontId="16" fillId="0" borderId="10" xfId="23" applyFont="1" applyFill="1" applyBorder="1" applyAlignment="1">
      <alignment horizontal="left" vertical="center"/>
    </xf>
    <xf numFmtId="0" fontId="17" fillId="0" borderId="10" xfId="23" applyFont="1" applyFill="1" applyBorder="1" applyAlignment="1">
      <alignment horizontal="left" vertical="center"/>
    </xf>
    <xf numFmtId="0" fontId="17" fillId="10" borderId="10" xfId="23" applyFont="1" applyFill="1" applyBorder="1" applyAlignment="1">
      <alignment horizontal="left" vertical="center"/>
    </xf>
    <xf numFmtId="0" fontId="17" fillId="10" borderId="10" xfId="24" applyFont="1" applyFill="1" applyBorder="1" applyAlignment="1">
      <alignment horizontal="left" vertical="center"/>
    </xf>
    <xf numFmtId="0" fontId="17" fillId="0" borderId="10" xfId="23" applyFont="1" applyFill="1" applyBorder="1" applyAlignment="1">
      <alignment vertical="center"/>
    </xf>
    <xf numFmtId="0" fontId="16" fillId="7" borderId="10" xfId="51" applyFont="1" applyFill="1" applyBorder="1" applyAlignment="1">
      <alignment vertical="center"/>
    </xf>
    <xf numFmtId="166" fontId="17" fillId="7" borderId="26" xfId="0" applyNumberFormat="1" applyFont="1" applyFill="1" applyBorder="1" applyAlignment="1">
      <alignment vertical="center"/>
    </xf>
    <xf numFmtId="0" fontId="16" fillId="7" borderId="26" xfId="0" applyFont="1" applyFill="1" applyBorder="1" applyAlignment="1">
      <alignment vertical="center"/>
    </xf>
    <xf numFmtId="0" fontId="16" fillId="7" borderId="26" xfId="51" applyFont="1" applyFill="1" applyBorder="1" applyAlignment="1">
      <alignment vertical="center"/>
    </xf>
    <xf numFmtId="0" fontId="17" fillId="7" borderId="26" xfId="51" applyFont="1" applyFill="1" applyBorder="1" applyAlignment="1">
      <alignment vertical="center"/>
    </xf>
    <xf numFmtId="0" fontId="17" fillId="7" borderId="26" xfId="51" applyFont="1" applyFill="1" applyBorder="1" applyAlignment="1">
      <alignment horizontal="left" vertical="center"/>
    </xf>
    <xf numFmtId="166" fontId="16" fillId="7" borderId="26" xfId="0" applyNumberFormat="1" applyFont="1" applyFill="1" applyBorder="1" applyAlignment="1">
      <alignment vertical="center"/>
    </xf>
    <xf numFmtId="166" fontId="17" fillId="7" borderId="26" xfId="8" applyNumberFormat="1" applyFont="1" applyFill="1" applyBorder="1" applyAlignment="1">
      <alignment vertical="center"/>
    </xf>
    <xf numFmtId="0" fontId="21" fillId="0" borderId="10" xfId="23" applyFont="1" applyFill="1" applyBorder="1" applyAlignment="1">
      <alignment horizontal="left" vertical="center"/>
    </xf>
    <xf numFmtId="0" fontId="16" fillId="0" borderId="10" xfId="23" applyFont="1" applyBorder="1" applyAlignment="1">
      <alignment horizontal="left" vertical="center"/>
    </xf>
    <xf numFmtId="0" fontId="17" fillId="0" borderId="28" xfId="23" applyFont="1" applyBorder="1" applyAlignment="1">
      <alignment horizontal="left" vertical="center"/>
    </xf>
    <xf numFmtId="0" fontId="16" fillId="0" borderId="24" xfId="23" applyFont="1" applyBorder="1" applyAlignment="1">
      <alignment horizontal="left" vertical="center"/>
    </xf>
    <xf numFmtId="0" fontId="17" fillId="0" borderId="10" xfId="23" applyFont="1" applyBorder="1" applyAlignment="1">
      <alignment horizontal="left" vertical="center"/>
    </xf>
    <xf numFmtId="0" fontId="16" fillId="0" borderId="28" xfId="23" applyFont="1" applyBorder="1" applyAlignment="1">
      <alignment horizontal="left" vertical="center"/>
    </xf>
    <xf numFmtId="0" fontId="17" fillId="0" borderId="10" xfId="0" applyFont="1" applyFill="1" applyBorder="1" applyAlignment="1">
      <alignment horizontal="left" vertical="center"/>
    </xf>
    <xf numFmtId="0" fontId="17" fillId="8" borderId="10" xfId="23" applyFont="1" applyFill="1" applyBorder="1" applyAlignment="1">
      <alignment horizontal="left" vertical="center"/>
    </xf>
    <xf numFmtId="0" fontId="19" fillId="0" borderId="10" xfId="23" applyFont="1" applyFill="1" applyBorder="1" applyAlignment="1">
      <alignment horizontal="left" vertical="center"/>
    </xf>
    <xf numFmtId="0" fontId="17" fillId="0" borderId="10" xfId="0" applyFont="1" applyFill="1" applyBorder="1" applyAlignment="1" applyProtection="1">
      <alignment horizontal="justify" vertical="center"/>
    </xf>
    <xf numFmtId="0" fontId="16" fillId="0" borderId="10" xfId="0" applyFont="1" applyFill="1" applyBorder="1" applyAlignment="1" applyProtection="1">
      <alignment horizontal="justify" vertical="center"/>
    </xf>
    <xf numFmtId="0" fontId="16" fillId="10" borderId="10" xfId="23" applyFont="1" applyFill="1" applyBorder="1" applyAlignment="1">
      <alignment horizontal="left" vertical="center"/>
    </xf>
    <xf numFmtId="0" fontId="16" fillId="3" borderId="10" xfId="0" applyFont="1" applyFill="1" applyBorder="1" applyAlignment="1">
      <alignment horizontal="justify" vertical="center"/>
    </xf>
    <xf numFmtId="0" fontId="16" fillId="0" borderId="10" xfId="0" applyFont="1" applyFill="1" applyBorder="1" applyAlignment="1">
      <alignment horizontal="justify" vertical="center"/>
    </xf>
    <xf numFmtId="0" fontId="25" fillId="0" borderId="10" xfId="0" applyFont="1" applyFill="1" applyBorder="1" applyAlignment="1">
      <alignment horizontal="justify" vertical="center"/>
    </xf>
    <xf numFmtId="0" fontId="25" fillId="0" borderId="10" xfId="0" applyFont="1" applyFill="1" applyBorder="1" applyAlignment="1" applyProtection="1">
      <alignment horizontal="justify" vertical="center"/>
    </xf>
    <xf numFmtId="0" fontId="16" fillId="0" borderId="24" xfId="23" applyFont="1" applyFill="1" applyBorder="1" applyAlignment="1">
      <alignment horizontal="left" vertical="center"/>
    </xf>
    <xf numFmtId="0" fontId="17" fillId="0" borderId="10" xfId="0" applyFont="1" applyFill="1" applyBorder="1" applyAlignment="1">
      <alignment horizontal="justify" vertical="center"/>
    </xf>
    <xf numFmtId="0" fontId="16" fillId="10" borderId="28" xfId="23" applyFont="1" applyFill="1" applyBorder="1" applyAlignment="1">
      <alignment horizontal="left" vertical="center"/>
    </xf>
    <xf numFmtId="0" fontId="16" fillId="0" borderId="10" xfId="0" applyFont="1" applyFill="1" applyBorder="1" applyAlignment="1">
      <alignment horizontal="justify" vertical="center" shrinkToFit="1"/>
    </xf>
    <xf numFmtId="0" fontId="17" fillId="0" borderId="28" xfId="0" applyFont="1" applyFill="1" applyBorder="1" applyAlignment="1" applyProtection="1">
      <alignment horizontal="justify" vertical="center"/>
    </xf>
    <xf numFmtId="0" fontId="19" fillId="0" borderId="28" xfId="52" applyFont="1" applyFill="1" applyBorder="1" applyAlignment="1" applyProtection="1">
      <alignment horizontal="justify" vertical="center"/>
    </xf>
    <xf numFmtId="0" fontId="16" fillId="0" borderId="10" xfId="54" applyFont="1" applyFill="1" applyBorder="1" applyAlignment="1">
      <alignment horizontal="justify" vertical="center"/>
    </xf>
    <xf numFmtId="0" fontId="16" fillId="0" borderId="10" xfId="24" applyFont="1" applyBorder="1" applyAlignment="1">
      <alignment horizontal="left" vertical="center"/>
    </xf>
    <xf numFmtId="0" fontId="17" fillId="0" borderId="28" xfId="23" applyFont="1" applyFill="1" applyBorder="1" applyAlignment="1">
      <alignment horizontal="left" vertical="center"/>
    </xf>
    <xf numFmtId="0" fontId="17" fillId="3" borderId="10" xfId="54" applyFont="1" applyFill="1" applyBorder="1" applyAlignment="1">
      <alignment vertical="center" wrapText="1"/>
    </xf>
    <xf numFmtId="164" fontId="16" fillId="0" borderId="10" xfId="55" applyNumberFormat="1" applyFont="1" applyFill="1" applyBorder="1" applyAlignment="1">
      <alignment horizontal="center" vertical="center" wrapText="1"/>
    </xf>
    <xf numFmtId="0" fontId="16" fillId="0" borderId="0" xfId="24" applyFont="1" applyFill="1" applyBorder="1" applyAlignment="1">
      <alignment vertical="center" wrapText="1"/>
    </xf>
    <xf numFmtId="0" fontId="17" fillId="0" borderId="10" xfId="24" applyFont="1" applyFill="1" applyBorder="1" applyAlignment="1">
      <alignment horizontal="left" vertical="center" wrapText="1"/>
    </xf>
    <xf numFmtId="0" fontId="17" fillId="0" borderId="10" xfId="0" applyFont="1" applyFill="1" applyBorder="1" applyAlignment="1">
      <alignment horizontal="justify" vertical="center" wrapText="1" shrinkToFit="1"/>
    </xf>
    <xf numFmtId="0" fontId="19" fillId="0" borderId="10" xfId="24" applyFont="1" applyFill="1" applyBorder="1" applyAlignment="1">
      <alignment horizontal="left" vertical="center" wrapText="1"/>
    </xf>
    <xf numFmtId="0" fontId="16" fillId="0" borderId="11" xfId="23" applyFont="1" applyFill="1" applyBorder="1" applyAlignment="1">
      <alignment horizontal="left" vertical="center" wrapText="1"/>
    </xf>
    <xf numFmtId="49" fontId="16" fillId="0" borderId="27" xfId="23" applyNumberFormat="1" applyFont="1" applyFill="1" applyBorder="1" applyAlignment="1">
      <alignment horizontal="center" vertical="center" wrapText="1"/>
    </xf>
    <xf numFmtId="43" fontId="16" fillId="3" borderId="9" xfId="49" applyFont="1" applyFill="1" applyBorder="1" applyAlignment="1">
      <alignment horizontal="right" vertical="center" wrapText="1"/>
    </xf>
    <xf numFmtId="0" fontId="17" fillId="10" borderId="11" xfId="23" applyFont="1" applyFill="1" applyBorder="1" applyAlignment="1">
      <alignment horizontal="left" vertical="center" wrapText="1"/>
    </xf>
    <xf numFmtId="0" fontId="17" fillId="10" borderId="10" xfId="0" applyFont="1" applyFill="1" applyBorder="1" applyAlignment="1">
      <alignment vertical="center" wrapText="1"/>
    </xf>
    <xf numFmtId="43" fontId="16" fillId="10" borderId="10" xfId="49" applyFont="1" applyFill="1" applyBorder="1" applyAlignment="1">
      <alignment horizontal="center" vertical="center" wrapText="1"/>
    </xf>
    <xf numFmtId="43" fontId="16" fillId="10" borderId="10" xfId="49" applyFont="1" applyFill="1" applyBorder="1" applyAlignment="1">
      <alignment horizontal="right" vertical="center" wrapText="1"/>
    </xf>
    <xf numFmtId="43" fontId="17" fillId="10" borderId="9" xfId="49" applyFont="1" applyFill="1" applyBorder="1" applyAlignment="1">
      <alignment horizontal="right" vertical="center" wrapText="1"/>
    </xf>
    <xf numFmtId="43" fontId="17" fillId="0" borderId="9" xfId="49" applyFont="1" applyFill="1" applyBorder="1" applyAlignment="1">
      <alignment horizontal="right" vertical="center" wrapText="1"/>
    </xf>
    <xf numFmtId="43" fontId="17" fillId="3" borderId="9" xfId="49" applyFont="1" applyFill="1" applyBorder="1" applyAlignment="1">
      <alignment horizontal="right" vertical="center" wrapText="1"/>
    </xf>
    <xf numFmtId="43" fontId="16" fillId="0" borderId="9" xfId="49" applyFont="1" applyFill="1" applyBorder="1" applyAlignment="1">
      <alignment horizontal="right" vertical="center" wrapText="1"/>
    </xf>
    <xf numFmtId="43" fontId="17" fillId="0" borderId="10" xfId="49" applyFont="1" applyFill="1" applyBorder="1" applyAlignment="1">
      <alignment horizontal="right" vertical="center" wrapText="1"/>
    </xf>
    <xf numFmtId="0" fontId="17" fillId="0" borderId="0" xfId="23" applyFont="1" applyFill="1" applyBorder="1" applyAlignment="1">
      <alignment horizontal="center" vertical="center" wrapText="1"/>
    </xf>
    <xf numFmtId="0" fontId="17" fillId="10" borderId="28" xfId="24" applyFont="1" applyFill="1" applyBorder="1" applyAlignment="1">
      <alignment horizontal="left" vertical="center" wrapText="1"/>
    </xf>
    <xf numFmtId="0" fontId="17" fillId="0" borderId="28" xfId="24" applyFont="1" applyFill="1" applyBorder="1" applyAlignment="1">
      <alignment horizontal="left" vertical="center" wrapText="1"/>
    </xf>
    <xf numFmtId="49" fontId="17" fillId="0" borderId="10" xfId="24" applyNumberFormat="1" applyFont="1" applyFill="1" applyBorder="1" applyAlignment="1">
      <alignment horizontal="center" vertical="center"/>
    </xf>
    <xf numFmtId="49" fontId="17" fillId="0" borderId="10" xfId="24" applyNumberFormat="1" applyFont="1" applyFill="1" applyBorder="1" applyAlignment="1">
      <alignment horizontal="left" vertical="center"/>
    </xf>
    <xf numFmtId="49" fontId="16" fillId="0" borderId="27" xfId="24" applyNumberFormat="1" applyFont="1" applyFill="1" applyBorder="1" applyAlignment="1">
      <alignment horizontal="center" vertical="center"/>
    </xf>
    <xf numFmtId="0" fontId="17" fillId="0" borderId="27" xfId="24" applyFont="1" applyFill="1" applyBorder="1" applyAlignment="1">
      <alignment horizontal="center" vertical="center" wrapText="1"/>
    </xf>
    <xf numFmtId="0" fontId="16" fillId="0" borderId="10" xfId="24" applyFont="1" applyBorder="1" applyAlignment="1">
      <alignment vertical="center" wrapText="1"/>
    </xf>
    <xf numFmtId="0" fontId="16" fillId="0" borderId="27" xfId="24" applyFont="1" applyFill="1" applyBorder="1" applyAlignment="1">
      <alignment horizontal="center" vertical="center" wrapText="1"/>
    </xf>
    <xf numFmtId="0" fontId="16" fillId="3" borderId="10" xfId="24" applyFont="1" applyFill="1" applyBorder="1" applyAlignment="1">
      <alignment horizontal="left" vertical="center"/>
    </xf>
    <xf numFmtId="49" fontId="16" fillId="3" borderId="10" xfId="24" applyNumberFormat="1" applyFont="1" applyFill="1" applyBorder="1" applyAlignment="1">
      <alignment horizontal="center" vertical="center"/>
    </xf>
    <xf numFmtId="0" fontId="16" fillId="3" borderId="10" xfId="0" applyFont="1" applyFill="1" applyBorder="1" applyAlignment="1">
      <alignment vertical="center" wrapText="1"/>
    </xf>
    <xf numFmtId="0" fontId="16" fillId="0" borderId="10" xfId="0" applyFont="1" applyFill="1" applyBorder="1" applyAlignment="1">
      <alignment vertical="center" wrapText="1"/>
    </xf>
    <xf numFmtId="43" fontId="16" fillId="0" borderId="10" xfId="53" applyFont="1" applyFill="1" applyBorder="1" applyAlignment="1">
      <alignment horizontal="center" vertical="center"/>
    </xf>
    <xf numFmtId="0" fontId="16" fillId="0" borderId="10" xfId="24" applyFont="1" applyFill="1" applyBorder="1" applyAlignment="1">
      <alignment vertical="center" wrapText="1"/>
    </xf>
    <xf numFmtId="43" fontId="16" fillId="3" borderId="9" xfId="53" applyFont="1" applyFill="1" applyBorder="1" applyAlignment="1">
      <alignment horizontal="right" vertical="center"/>
    </xf>
    <xf numFmtId="0" fontId="16" fillId="0" borderId="11" xfId="50" applyFont="1" applyFill="1" applyBorder="1" applyAlignment="1" applyProtection="1">
      <alignment horizontal="left" vertical="center" wrapText="1"/>
    </xf>
    <xf numFmtId="0" fontId="16" fillId="0" borderId="10" xfId="50" applyFont="1" applyFill="1" applyBorder="1" applyAlignment="1" applyProtection="1">
      <alignment horizontal="justify" vertical="center"/>
    </xf>
    <xf numFmtId="43" fontId="16" fillId="3" borderId="27" xfId="49" applyFont="1" applyFill="1" applyBorder="1" applyAlignment="1">
      <alignment horizontal="right" vertical="center"/>
    </xf>
    <xf numFmtId="49" fontId="18" fillId="0" borderId="11" xfId="52" applyNumberFormat="1" applyFont="1" applyFill="1" applyBorder="1" applyAlignment="1" applyProtection="1">
      <alignment horizontal="left" vertical="center"/>
    </xf>
    <xf numFmtId="0" fontId="17" fillId="0" borderId="10" xfId="0" applyFont="1" applyFill="1" applyBorder="1" applyAlignment="1">
      <alignment horizontal="center" vertical="center" wrapText="1"/>
    </xf>
    <xf numFmtId="0" fontId="16" fillId="0" borderId="10" xfId="50" applyFont="1" applyFill="1" applyBorder="1" applyAlignment="1" applyProtection="1">
      <alignment horizontal="center" vertical="center" wrapText="1"/>
    </xf>
    <xf numFmtId="0" fontId="16" fillId="0" borderId="29" xfId="23" applyFont="1" applyFill="1" applyBorder="1" applyAlignment="1">
      <alignment horizontal="left" vertical="center" wrapText="1"/>
    </xf>
    <xf numFmtId="4" fontId="16" fillId="7" borderId="10" xfId="54" applyNumberFormat="1" applyFont="1" applyFill="1" applyBorder="1" applyAlignment="1" applyProtection="1">
      <alignment horizontal="left" vertical="center" wrapText="1"/>
      <protection locked="0"/>
    </xf>
    <xf numFmtId="4" fontId="16" fillId="7" borderId="10" xfId="54" applyNumberFormat="1" applyFont="1" applyFill="1" applyBorder="1" applyAlignment="1" applyProtection="1">
      <alignment horizontal="justify" vertical="center" wrapText="1"/>
      <protection locked="0"/>
    </xf>
    <xf numFmtId="4" fontId="16" fillId="7" borderId="10" xfId="54" applyNumberFormat="1" applyFont="1" applyFill="1" applyBorder="1" applyAlignment="1">
      <alignment horizontal="left" vertical="center" wrapText="1"/>
    </xf>
    <xf numFmtId="0" fontId="16" fillId="0" borderId="10" xfId="24" applyFont="1" applyBorder="1" applyAlignment="1">
      <alignment horizontal="left" vertical="center" wrapText="1"/>
    </xf>
    <xf numFmtId="0" fontId="16" fillId="0" borderId="36" xfId="24" applyFont="1" applyFill="1" applyBorder="1" applyAlignment="1">
      <alignment horizontal="left" vertical="center" wrapText="1"/>
    </xf>
    <xf numFmtId="0" fontId="16" fillId="0" borderId="24" xfId="24" applyFont="1" applyBorder="1" applyAlignment="1">
      <alignment horizontal="left" vertical="center" wrapText="1"/>
    </xf>
    <xf numFmtId="43" fontId="16" fillId="0" borderId="24" xfId="55" applyFont="1" applyFill="1" applyBorder="1" applyAlignment="1">
      <alignment horizontal="right" vertical="center" wrapText="1"/>
    </xf>
    <xf numFmtId="43" fontId="16" fillId="0" borderId="25" xfId="55" applyFont="1" applyFill="1" applyBorder="1" applyAlignment="1">
      <alignment horizontal="left" vertical="center" wrapText="1"/>
    </xf>
    <xf numFmtId="0" fontId="16" fillId="0" borderId="37" xfId="24" applyFont="1" applyFill="1" applyBorder="1" applyAlignment="1">
      <alignment horizontal="center" vertical="center" wrapText="1"/>
    </xf>
    <xf numFmtId="0" fontId="17" fillId="0" borderId="10" xfId="23" applyFont="1" applyFill="1" applyBorder="1" applyAlignment="1">
      <alignment horizontal="justify" vertical="center"/>
    </xf>
    <xf numFmtId="0" fontId="17" fillId="10" borderId="10" xfId="24" applyFont="1" applyFill="1" applyBorder="1" applyAlignment="1">
      <alignment horizontal="left" vertical="center" wrapText="1"/>
    </xf>
    <xf numFmtId="43" fontId="17" fillId="10" borderId="9" xfId="53" applyFont="1" applyFill="1" applyBorder="1" applyAlignment="1">
      <alignment horizontal="right" vertical="center"/>
    </xf>
    <xf numFmtId="0" fontId="17" fillId="0" borderId="10" xfId="54" applyFont="1" applyFill="1" applyBorder="1" applyAlignment="1">
      <alignment vertical="center"/>
    </xf>
    <xf numFmtId="0" fontId="16" fillId="0" borderId="10" xfId="54" applyFont="1" applyFill="1" applyBorder="1" applyAlignment="1">
      <alignment horizontal="center" vertical="center" wrapText="1"/>
    </xf>
    <xf numFmtId="43" fontId="17" fillId="0" borderId="9" xfId="53" applyFont="1" applyFill="1" applyBorder="1" applyAlignment="1">
      <alignment horizontal="right" vertical="center"/>
    </xf>
    <xf numFmtId="0" fontId="19" fillId="0" borderId="10" xfId="54" applyFont="1" applyFill="1" applyBorder="1" applyAlignment="1">
      <alignment horizontal="left" vertical="center" wrapText="1"/>
    </xf>
    <xf numFmtId="0" fontId="19" fillId="0" borderId="10" xfId="54" applyFont="1" applyFill="1" applyBorder="1" applyAlignment="1">
      <alignment horizontal="center" vertical="center" wrapText="1"/>
    </xf>
    <xf numFmtId="43" fontId="19" fillId="0" borderId="10" xfId="53" applyFont="1" applyFill="1" applyBorder="1" applyAlignment="1">
      <alignment horizontal="center" vertical="center" wrapText="1"/>
    </xf>
    <xf numFmtId="0" fontId="16" fillId="0" borderId="10" xfId="54" applyFont="1" applyFill="1" applyBorder="1" applyAlignment="1">
      <alignment horizontal="left" vertical="center" wrapText="1"/>
    </xf>
    <xf numFmtId="0" fontId="19" fillId="0" borderId="11" xfId="54" applyFont="1" applyFill="1" applyBorder="1" applyAlignment="1">
      <alignment horizontal="left" vertical="center" wrapText="1"/>
    </xf>
    <xf numFmtId="0" fontId="19" fillId="0" borderId="10" xfId="54" applyNumberFormat="1" applyFont="1" applyFill="1" applyBorder="1" applyAlignment="1">
      <alignment horizontal="center" vertical="center" wrapText="1"/>
    </xf>
    <xf numFmtId="0" fontId="16" fillId="3" borderId="29" xfId="24" applyFont="1" applyFill="1" applyBorder="1" applyAlignment="1">
      <alignment horizontal="left" vertical="center"/>
    </xf>
    <xf numFmtId="0" fontId="16" fillId="3" borderId="10" xfId="24" applyFont="1" applyFill="1" applyBorder="1" applyAlignment="1">
      <alignment vertical="center" wrapText="1"/>
    </xf>
    <xf numFmtId="0" fontId="16" fillId="3" borderId="10" xfId="24" applyFont="1" applyFill="1" applyBorder="1" applyAlignment="1">
      <alignment horizontal="left" vertical="center" wrapText="1"/>
    </xf>
    <xf numFmtId="43" fontId="16" fillId="3" borderId="10" xfId="55" applyFont="1" applyFill="1" applyBorder="1" applyAlignment="1">
      <alignment horizontal="right" vertical="center" wrapText="1"/>
    </xf>
    <xf numFmtId="0" fontId="16" fillId="3" borderId="10" xfId="24" applyFont="1" applyFill="1" applyBorder="1" applyAlignment="1">
      <alignment horizontal="justify" vertical="center"/>
    </xf>
    <xf numFmtId="0" fontId="16" fillId="3" borderId="27" xfId="0" applyFont="1" applyFill="1" applyBorder="1" applyAlignment="1">
      <alignment horizontal="center" vertical="center"/>
    </xf>
    <xf numFmtId="43" fontId="17" fillId="10" borderId="10" xfId="55" applyFont="1" applyFill="1" applyBorder="1" applyAlignment="1">
      <alignment horizontal="right" vertical="center"/>
    </xf>
    <xf numFmtId="49" fontId="17" fillId="0" borderId="27" xfId="24" applyNumberFormat="1" applyFont="1" applyFill="1" applyBorder="1" applyAlignment="1">
      <alignment horizontal="center" vertical="center"/>
    </xf>
    <xf numFmtId="0" fontId="17" fillId="0" borderId="11" xfId="24" applyFont="1" applyFill="1" applyBorder="1" applyAlignment="1">
      <alignment horizontal="left" vertical="center" wrapText="1"/>
    </xf>
    <xf numFmtId="0" fontId="17" fillId="0" borderId="10" xfId="54" applyFont="1" applyFill="1" applyBorder="1" applyAlignment="1">
      <alignment vertical="center" wrapText="1"/>
    </xf>
    <xf numFmtId="0" fontId="16" fillId="0" borderId="10" xfId="50" applyFont="1" applyFill="1" applyBorder="1" applyAlignment="1" applyProtection="1">
      <alignment horizontal="justify" vertical="center" wrapText="1"/>
    </xf>
    <xf numFmtId="0" fontId="16" fillId="0" borderId="10" xfId="0" applyFont="1" applyFill="1" applyBorder="1" applyAlignment="1">
      <alignment horizontal="left" vertical="justify" wrapText="1"/>
    </xf>
    <xf numFmtId="0" fontId="23" fillId="0" borderId="3" xfId="23" applyFont="1" applyBorder="1" applyAlignment="1">
      <alignment vertical="center"/>
    </xf>
    <xf numFmtId="0" fontId="22" fillId="0" borderId="0" xfId="23" applyFont="1" applyBorder="1" applyAlignment="1">
      <alignment horizontal="center" vertical="center" wrapText="1"/>
    </xf>
    <xf numFmtId="0" fontId="15" fillId="0" borderId="5" xfId="23" applyFont="1" applyBorder="1" applyAlignment="1">
      <alignment vertical="center"/>
    </xf>
    <xf numFmtId="0" fontId="15" fillId="0" borderId="0" xfId="23" applyFont="1" applyBorder="1" applyAlignment="1">
      <alignment vertical="center"/>
    </xf>
    <xf numFmtId="0" fontId="22" fillId="0" borderId="0" xfId="23" applyFont="1" applyBorder="1" applyAlignment="1">
      <alignment horizontal="right" vertical="center" wrapText="1"/>
    </xf>
    <xf numFmtId="0" fontId="4" fillId="4" borderId="41" xfId="29" applyFont="1" applyFill="1" applyBorder="1" applyAlignment="1">
      <alignment horizontal="center" vertical="center" wrapText="1"/>
    </xf>
    <xf numFmtId="0" fontId="4" fillId="4" borderId="42" xfId="29" applyFont="1" applyFill="1" applyBorder="1" applyAlignment="1">
      <alignment horizontal="center" vertical="center" wrapText="1"/>
    </xf>
    <xf numFmtId="0" fontId="4" fillId="4" borderId="43" xfId="29" applyFont="1" applyFill="1" applyBorder="1" applyAlignment="1">
      <alignment horizontal="center" vertical="center" wrapText="1"/>
    </xf>
    <xf numFmtId="0" fontId="4" fillId="4" borderId="46" xfId="29" applyFont="1" applyFill="1" applyBorder="1" applyAlignment="1">
      <alignment horizontal="center" vertical="center" wrapText="1"/>
    </xf>
    <xf numFmtId="0" fontId="4" fillId="4" borderId="47" xfId="29" applyFont="1" applyFill="1" applyBorder="1" applyAlignment="1">
      <alignment horizontal="center" vertical="center" wrapText="1"/>
    </xf>
    <xf numFmtId="0" fontId="4" fillId="4" borderId="48" xfId="29" applyFont="1" applyFill="1" applyBorder="1" applyAlignment="1">
      <alignment horizontal="center" vertical="center" wrapText="1"/>
    </xf>
    <xf numFmtId="0" fontId="15" fillId="0" borderId="11" xfId="23" applyFont="1" applyFill="1" applyBorder="1" applyAlignment="1">
      <alignment horizontal="center" vertical="center" wrapText="1"/>
    </xf>
    <xf numFmtId="0" fontId="7" fillId="0" borderId="0" xfId="23" applyFont="1" applyFill="1" applyBorder="1" applyAlignment="1">
      <alignment vertical="center" wrapText="1"/>
    </xf>
    <xf numFmtId="173" fontId="6" fillId="0" borderId="10" xfId="23" applyNumberFormat="1" applyFont="1" applyFill="1" applyBorder="1" applyAlignment="1">
      <alignment horizontal="center" vertical="center"/>
    </xf>
    <xf numFmtId="173" fontId="6" fillId="0" borderId="10" xfId="0" applyNumberFormat="1" applyFont="1" applyFill="1" applyBorder="1" applyAlignment="1">
      <alignment horizontal="left" vertical="center" wrapText="1"/>
    </xf>
    <xf numFmtId="173" fontId="6" fillId="0" borderId="10" xfId="0" applyNumberFormat="1" applyFont="1" applyFill="1" applyBorder="1" applyAlignment="1">
      <alignment horizontal="center" vertical="center" wrapText="1"/>
    </xf>
    <xf numFmtId="0" fontId="15" fillId="0" borderId="18" xfId="23" applyFont="1" applyFill="1" applyBorder="1" applyAlignment="1">
      <alignment horizontal="left" vertical="center" wrapText="1"/>
    </xf>
    <xf numFmtId="0" fontId="15" fillId="0" borderId="19" xfId="23" applyFont="1" applyFill="1" applyBorder="1" applyAlignment="1">
      <alignment horizontal="center" vertical="center" wrapText="1"/>
    </xf>
    <xf numFmtId="0" fontId="15" fillId="0" borderId="10" xfId="23" applyFont="1" applyFill="1" applyBorder="1" applyAlignment="1">
      <alignment horizontal="left" vertical="center" wrapText="1"/>
    </xf>
    <xf numFmtId="0" fontId="7" fillId="0" borderId="0" xfId="23" applyFont="1" applyFill="1" applyBorder="1" applyAlignment="1">
      <alignment horizontal="left" vertical="center"/>
    </xf>
    <xf numFmtId="0" fontId="7" fillId="0" borderId="0" xfId="23" applyFont="1" applyFill="1" applyBorder="1" applyAlignment="1">
      <alignment horizontal="center" vertical="center"/>
    </xf>
    <xf numFmtId="10" fontId="6" fillId="0" borderId="10" xfId="58" applyNumberFormat="1" applyFont="1" applyFill="1" applyBorder="1" applyAlignment="1">
      <alignment horizontal="center" vertical="center" wrapText="1"/>
    </xf>
    <xf numFmtId="173" fontId="6" fillId="0" borderId="10" xfId="57" applyNumberFormat="1" applyFont="1" applyFill="1" applyBorder="1" applyAlignment="1">
      <alignment horizontal="center" vertical="center" wrapText="1"/>
    </xf>
    <xf numFmtId="173" fontId="6" fillId="0" borderId="10" xfId="58" applyNumberFormat="1" applyFont="1" applyFill="1" applyBorder="1" applyAlignment="1">
      <alignment horizontal="center" vertical="center" wrapText="1"/>
    </xf>
    <xf numFmtId="10" fontId="15" fillId="0" borderId="0" xfId="23" applyNumberFormat="1" applyFont="1" applyFill="1" applyBorder="1" applyAlignment="1">
      <alignment horizontal="center" vertical="center"/>
    </xf>
    <xf numFmtId="43" fontId="15" fillId="0" borderId="0" xfId="49" applyFont="1" applyFill="1" applyBorder="1" applyAlignment="1">
      <alignment horizontal="center" vertical="center"/>
    </xf>
    <xf numFmtId="43" fontId="17" fillId="0" borderId="0" xfId="23" applyNumberFormat="1" applyFont="1" applyFill="1" applyBorder="1" applyAlignment="1">
      <alignment horizontal="center" vertical="center"/>
    </xf>
    <xf numFmtId="44" fontId="6" fillId="0" borderId="10" xfId="57" applyFont="1" applyFill="1" applyBorder="1" applyAlignment="1">
      <alignment horizontal="center" vertical="center" wrapText="1"/>
    </xf>
    <xf numFmtId="44" fontId="7" fillId="0" borderId="3" xfId="57" applyFont="1" applyBorder="1" applyAlignment="1">
      <alignment vertical="center"/>
    </xf>
    <xf numFmtId="44" fontId="22" fillId="0" borderId="0" xfId="57" applyFont="1" applyBorder="1" applyAlignment="1">
      <alignment horizontal="center" vertical="center" wrapText="1"/>
    </xf>
    <xf numFmtId="44" fontId="15" fillId="0" borderId="0" xfId="57" applyFont="1" applyBorder="1" applyAlignment="1">
      <alignment vertical="center"/>
    </xf>
    <xf numFmtId="44" fontId="15" fillId="0" borderId="18" xfId="57" applyFont="1" applyFill="1" applyBorder="1" applyAlignment="1">
      <alignment horizontal="left" vertical="center" wrapText="1"/>
    </xf>
    <xf numFmtId="44" fontId="15" fillId="0" borderId="10" xfId="57" applyFont="1" applyFill="1" applyBorder="1" applyAlignment="1">
      <alignment horizontal="left" vertical="center" wrapText="1"/>
    </xf>
    <xf numFmtId="44" fontId="7" fillId="0" borderId="0" xfId="57" applyFont="1" applyFill="1" applyBorder="1" applyAlignment="1">
      <alignment vertical="center" wrapText="1"/>
    </xf>
    <xf numFmtId="173" fontId="6" fillId="11" borderId="10" xfId="23" applyNumberFormat="1" applyFont="1" applyFill="1" applyBorder="1" applyAlignment="1">
      <alignment horizontal="center" vertical="center"/>
    </xf>
    <xf numFmtId="173" fontId="6" fillId="3" borderId="10" xfId="23" applyNumberFormat="1" applyFont="1" applyFill="1" applyBorder="1" applyAlignment="1">
      <alignment horizontal="center" vertical="center"/>
    </xf>
    <xf numFmtId="173" fontId="6" fillId="3" borderId="10" xfId="0" applyNumberFormat="1" applyFont="1" applyFill="1" applyBorder="1" applyAlignment="1">
      <alignment horizontal="left" vertical="center" wrapText="1"/>
    </xf>
    <xf numFmtId="173" fontId="6" fillId="11" borderId="10" xfId="0" applyNumberFormat="1" applyFont="1" applyFill="1" applyBorder="1" applyAlignment="1">
      <alignment horizontal="left" vertical="center" wrapText="1"/>
    </xf>
    <xf numFmtId="173" fontId="6" fillId="11" borderId="10" xfId="0" applyNumberFormat="1" applyFont="1" applyFill="1" applyBorder="1" applyAlignment="1">
      <alignment horizontal="center" vertical="center" wrapText="1"/>
    </xf>
    <xf numFmtId="0" fontId="16" fillId="0" borderId="0" xfId="23" applyFont="1" applyFill="1" applyAlignment="1">
      <alignment vertical="center"/>
    </xf>
    <xf numFmtId="173" fontId="17" fillId="0" borderId="18" xfId="57" applyNumberFormat="1" applyFont="1" applyFill="1" applyBorder="1" applyAlignment="1">
      <alignment horizontal="center" vertical="center" wrapText="1"/>
    </xf>
    <xf numFmtId="173" fontId="17" fillId="0" borderId="19" xfId="57" applyNumberFormat="1" applyFont="1" applyFill="1" applyBorder="1" applyAlignment="1">
      <alignment horizontal="center" vertical="center" wrapText="1"/>
    </xf>
    <xf numFmtId="10" fontId="16" fillId="0" borderId="21" xfId="58" applyNumberFormat="1" applyFont="1" applyFill="1" applyBorder="1" applyAlignment="1">
      <alignment horizontal="center" vertical="center" wrapText="1"/>
    </xf>
    <xf numFmtId="44" fontId="16" fillId="0" borderId="0" xfId="23" applyNumberFormat="1" applyFont="1" applyFill="1" applyAlignment="1">
      <alignment vertical="center"/>
    </xf>
    <xf numFmtId="10" fontId="16" fillId="0" borderId="50" xfId="58" applyNumberFormat="1" applyFont="1" applyFill="1" applyBorder="1" applyAlignment="1">
      <alignment horizontal="center" vertical="center" wrapText="1"/>
    </xf>
    <xf numFmtId="173" fontId="17" fillId="0" borderId="51" xfId="57" applyNumberFormat="1" applyFont="1" applyFill="1" applyBorder="1" applyAlignment="1">
      <alignment horizontal="center" vertical="center" wrapText="1"/>
    </xf>
    <xf numFmtId="10" fontId="16" fillId="0" borderId="22" xfId="58" applyNumberFormat="1" applyFont="1" applyFill="1" applyBorder="1" applyAlignment="1">
      <alignment horizontal="center" vertical="center" wrapText="1"/>
    </xf>
    <xf numFmtId="0" fontId="15" fillId="0" borderId="51" xfId="23" applyFont="1" applyFill="1" applyBorder="1" applyAlignment="1">
      <alignment horizontal="center" vertical="center" wrapText="1"/>
    </xf>
    <xf numFmtId="10" fontId="6" fillId="0" borderId="27" xfId="58" applyNumberFormat="1" applyFont="1" applyFill="1" applyBorder="1" applyAlignment="1">
      <alignment horizontal="center" vertical="center" wrapText="1"/>
    </xf>
    <xf numFmtId="44" fontId="6" fillId="0" borderId="27" xfId="57" applyFont="1" applyFill="1" applyBorder="1" applyAlignment="1">
      <alignment horizontal="center" vertical="center" wrapText="1"/>
    </xf>
    <xf numFmtId="173" fontId="6" fillId="11" borderId="27" xfId="23" applyNumberFormat="1" applyFont="1" applyFill="1" applyBorder="1" applyAlignment="1">
      <alignment horizontal="center" vertical="center"/>
    </xf>
    <xf numFmtId="173" fontId="6" fillId="0" borderId="27" xfId="23" applyNumberFormat="1" applyFont="1" applyFill="1" applyBorder="1" applyAlignment="1">
      <alignment horizontal="center" vertical="center"/>
    </xf>
    <xf numFmtId="173" fontId="6" fillId="11" borderId="27" xfId="0" applyNumberFormat="1" applyFont="1" applyFill="1" applyBorder="1" applyAlignment="1">
      <alignment horizontal="left" vertical="center" wrapText="1"/>
    </xf>
    <xf numFmtId="173" fontId="6" fillId="0" borderId="27" xfId="0" applyNumberFormat="1" applyFont="1" applyFill="1" applyBorder="1" applyAlignment="1">
      <alignment horizontal="left" vertical="center" wrapText="1"/>
    </xf>
    <xf numFmtId="173" fontId="6" fillId="0" borderId="27" xfId="0" applyNumberFormat="1" applyFont="1" applyFill="1" applyBorder="1" applyAlignment="1">
      <alignment horizontal="center" vertical="center" wrapText="1"/>
    </xf>
    <xf numFmtId="0" fontId="15" fillId="0" borderId="19" xfId="23" applyFont="1" applyFill="1" applyBorder="1" applyAlignment="1">
      <alignment horizontal="left" vertical="center" wrapText="1"/>
    </xf>
    <xf numFmtId="0" fontId="15" fillId="0" borderId="9" xfId="23" applyFont="1" applyFill="1" applyBorder="1" applyAlignment="1">
      <alignment horizontal="left" vertical="center" wrapText="1"/>
    </xf>
    <xf numFmtId="10" fontId="6" fillId="0" borderId="9" xfId="58" applyNumberFormat="1" applyFont="1" applyFill="1" applyBorder="1" applyAlignment="1">
      <alignment horizontal="center" vertical="center" wrapText="1"/>
    </xf>
    <xf numFmtId="44" fontId="6" fillId="0" borderId="9" xfId="57" applyFont="1" applyFill="1" applyBorder="1" applyAlignment="1">
      <alignment horizontal="center" vertical="center" wrapText="1"/>
    </xf>
    <xf numFmtId="173" fontId="6" fillId="11" borderId="9" xfId="23" applyNumberFormat="1" applyFont="1" applyFill="1" applyBorder="1" applyAlignment="1">
      <alignment horizontal="center" vertical="center"/>
    </xf>
    <xf numFmtId="173" fontId="6" fillId="0" borderId="9" xfId="57" applyNumberFormat="1" applyFont="1" applyFill="1" applyBorder="1" applyAlignment="1">
      <alignment horizontal="center" vertical="center" wrapText="1"/>
    </xf>
    <xf numFmtId="173" fontId="6" fillId="0" borderId="9" xfId="23" applyNumberFormat="1" applyFont="1" applyFill="1" applyBorder="1" applyAlignment="1">
      <alignment horizontal="center" vertical="center"/>
    </xf>
    <xf numFmtId="173" fontId="6" fillId="0" borderId="9" xfId="0" applyNumberFormat="1" applyFont="1" applyFill="1" applyBorder="1" applyAlignment="1">
      <alignment horizontal="left" vertical="center" wrapText="1"/>
    </xf>
    <xf numFmtId="173" fontId="6" fillId="0" borderId="9" xfId="0" applyNumberFormat="1" applyFont="1" applyFill="1" applyBorder="1" applyAlignment="1">
      <alignment horizontal="center" vertical="center" wrapText="1"/>
    </xf>
    <xf numFmtId="173" fontId="6" fillId="11" borderId="9" xfId="0" applyNumberFormat="1" applyFont="1" applyFill="1" applyBorder="1" applyAlignment="1">
      <alignment horizontal="left" vertical="center" wrapText="1"/>
    </xf>
    <xf numFmtId="173" fontId="6" fillId="0" borderId="9" xfId="58" applyNumberFormat="1" applyFont="1" applyFill="1" applyBorder="1" applyAlignment="1">
      <alignment horizontal="center" vertical="center" wrapText="1"/>
    </xf>
    <xf numFmtId="173" fontId="6" fillId="11" borderId="9" xfId="0" applyNumberFormat="1" applyFont="1" applyFill="1" applyBorder="1" applyAlignment="1">
      <alignment horizontal="center" vertical="center" wrapText="1"/>
    </xf>
    <xf numFmtId="0" fontId="17" fillId="0" borderId="20" xfId="23" applyFont="1" applyFill="1" applyBorder="1" applyAlignment="1">
      <alignment horizontal="left" vertical="center"/>
    </xf>
    <xf numFmtId="0" fontId="17" fillId="0" borderId="21" xfId="0" applyFont="1" applyFill="1" applyBorder="1" applyAlignment="1">
      <alignment horizontal="justify" vertical="center"/>
    </xf>
    <xf numFmtId="44" fontId="4" fillId="0" borderId="21" xfId="57" applyFont="1" applyFill="1" applyBorder="1" applyAlignment="1">
      <alignment horizontal="justify" vertical="center"/>
    </xf>
    <xf numFmtId="0" fontId="4" fillId="0" borderId="22" xfId="0" applyFont="1" applyFill="1" applyBorder="1" applyAlignment="1">
      <alignment horizontal="justify" vertical="center"/>
    </xf>
    <xf numFmtId="173" fontId="6" fillId="0" borderId="50" xfId="0" applyNumberFormat="1" applyFont="1" applyFill="1" applyBorder="1" applyAlignment="1">
      <alignment horizontal="center" vertical="center" wrapText="1"/>
    </xf>
    <xf numFmtId="173" fontId="6" fillId="0" borderId="21" xfId="0" applyNumberFormat="1" applyFont="1" applyFill="1" applyBorder="1" applyAlignment="1">
      <alignment horizontal="center" vertical="center" wrapText="1"/>
    </xf>
    <xf numFmtId="173" fontId="6" fillId="0" borderId="22" xfId="0" applyNumberFormat="1" applyFont="1" applyFill="1" applyBorder="1" applyAlignment="1">
      <alignment horizontal="center" vertical="center" wrapText="1"/>
    </xf>
    <xf numFmtId="0" fontId="7" fillId="0" borderId="56" xfId="23" applyFont="1" applyFill="1" applyBorder="1" applyAlignment="1">
      <alignment horizontal="center" vertical="center"/>
    </xf>
    <xf numFmtId="2" fontId="16" fillId="0" borderId="10" xfId="49" applyNumberFormat="1" applyFont="1" applyBorder="1" applyAlignment="1">
      <alignment horizontal="center" vertical="center"/>
    </xf>
    <xf numFmtId="0" fontId="16" fillId="0" borderId="33" xfId="23" applyFont="1" applyFill="1" applyBorder="1" applyAlignment="1">
      <alignment horizontal="left" vertical="center"/>
    </xf>
    <xf numFmtId="0" fontId="19" fillId="0" borderId="28" xfId="52" applyFont="1" applyFill="1" applyBorder="1" applyAlignment="1" applyProtection="1">
      <alignment horizontal="center" vertical="center"/>
    </xf>
    <xf numFmtId="43" fontId="19" fillId="0" borderId="28" xfId="49" applyFont="1" applyFill="1" applyBorder="1" applyAlignment="1">
      <alignment horizontal="center" vertical="center"/>
    </xf>
    <xf numFmtId="43" fontId="16" fillId="0" borderId="31" xfId="49" applyFont="1" applyBorder="1" applyAlignment="1">
      <alignment horizontal="center" vertical="center"/>
    </xf>
    <xf numFmtId="0" fontId="17" fillId="10" borderId="10" xfId="24" applyFont="1" applyFill="1" applyBorder="1" applyAlignment="1">
      <alignment horizontal="justify" vertical="center"/>
    </xf>
    <xf numFmtId="0" fontId="17" fillId="0" borderId="10" xfId="24" applyFont="1" applyFill="1" applyBorder="1" applyAlignment="1">
      <alignment horizontal="left" vertical="center"/>
    </xf>
    <xf numFmtId="0" fontId="19" fillId="0" borderId="10" xfId="24" applyFont="1" applyFill="1" applyBorder="1" applyAlignment="1">
      <alignment horizontal="justify" vertical="center"/>
    </xf>
    <xf numFmtId="0" fontId="17" fillId="10" borderId="10" xfId="54" applyFont="1" applyFill="1" applyBorder="1" applyAlignment="1">
      <alignment horizontal="justify" vertical="center"/>
    </xf>
    <xf numFmtId="0" fontId="16" fillId="10" borderId="27" xfId="54" applyFont="1" applyFill="1" applyBorder="1" applyAlignment="1">
      <alignment horizontal="center" vertical="center" wrapText="1"/>
    </xf>
    <xf numFmtId="43" fontId="16" fillId="10" borderId="10" xfId="53" applyFont="1" applyFill="1" applyBorder="1" applyAlignment="1">
      <alignment horizontal="center" vertical="center"/>
    </xf>
    <xf numFmtId="0" fontId="16" fillId="0" borderId="10" xfId="24" applyFont="1" applyFill="1" applyBorder="1" applyAlignment="1">
      <alignment horizontal="justify" vertical="center" wrapText="1"/>
    </xf>
    <xf numFmtId="0" fontId="17" fillId="0" borderId="10" xfId="24" applyFont="1" applyFill="1" applyBorder="1" applyAlignment="1">
      <alignment horizontal="justify" vertical="center" wrapText="1"/>
    </xf>
    <xf numFmtId="0" fontId="17" fillId="0" borderId="10" xfId="23" applyFont="1" applyFill="1" applyBorder="1" applyAlignment="1">
      <alignment horizontal="left" vertical="center" wrapText="1"/>
    </xf>
    <xf numFmtId="0" fontId="16" fillId="0" borderId="10" xfId="54" applyFont="1" applyFill="1" applyBorder="1" applyAlignment="1">
      <alignment vertical="center" wrapText="1"/>
    </xf>
    <xf numFmtId="0" fontId="17" fillId="0" borderId="10" xfId="24" applyFont="1" applyFill="1" applyBorder="1" applyAlignment="1">
      <alignment vertical="center" wrapText="1"/>
    </xf>
    <xf numFmtId="49" fontId="16" fillId="0" borderId="28" xfId="24" applyNumberFormat="1" applyFont="1" applyFill="1" applyBorder="1" applyAlignment="1">
      <alignment horizontal="center" vertical="center"/>
    </xf>
    <xf numFmtId="43" fontId="16" fillId="0" borderId="28" xfId="49" applyFont="1" applyFill="1" applyBorder="1" applyAlignment="1">
      <alignment horizontal="right" vertical="center"/>
    </xf>
    <xf numFmtId="43" fontId="16" fillId="0" borderId="10" xfId="55" applyFont="1" applyFill="1" applyBorder="1" applyAlignment="1">
      <alignment horizontal="center" vertical="center"/>
    </xf>
    <xf numFmtId="0" fontId="17" fillId="10" borderId="11" xfId="24" applyFont="1" applyFill="1" applyBorder="1" applyAlignment="1">
      <alignment horizontal="left" vertical="center" wrapText="1"/>
    </xf>
    <xf numFmtId="0" fontId="17" fillId="10" borderId="10" xfId="54" applyFont="1" applyFill="1" applyBorder="1" applyAlignment="1">
      <alignment vertical="center" wrapText="1"/>
    </xf>
    <xf numFmtId="43" fontId="16" fillId="10" borderId="10" xfId="55" applyFont="1" applyFill="1" applyBorder="1" applyAlignment="1">
      <alignment horizontal="center" vertical="center" wrapText="1"/>
    </xf>
    <xf numFmtId="0" fontId="16" fillId="0" borderId="27" xfId="54" applyFont="1" applyFill="1" applyBorder="1" applyAlignment="1">
      <alignment horizontal="center" vertical="center" wrapText="1"/>
    </xf>
    <xf numFmtId="0" fontId="16" fillId="0" borderId="11" xfId="24" applyFont="1" applyFill="1" applyBorder="1" applyAlignment="1">
      <alignment horizontal="left" vertical="center" wrapText="1"/>
    </xf>
    <xf numFmtId="0" fontId="16" fillId="3" borderId="10" xfId="54" applyFont="1" applyFill="1" applyBorder="1" applyAlignment="1">
      <alignment horizontal="center" vertical="center" wrapText="1"/>
    </xf>
    <xf numFmtId="49" fontId="16" fillId="0" borderId="10" xfId="24" applyNumberFormat="1" applyFont="1" applyFill="1" applyBorder="1" applyAlignment="1">
      <alignment horizontal="center" vertical="center" wrapText="1"/>
    </xf>
    <xf numFmtId="49" fontId="16" fillId="0" borderId="27" xfId="24" applyNumberFormat="1" applyFont="1" applyFill="1" applyBorder="1" applyAlignment="1">
      <alignment horizontal="center" vertical="center" wrapText="1"/>
    </xf>
    <xf numFmtId="0" fontId="17" fillId="3" borderId="11" xfId="24" applyFont="1" applyFill="1" applyBorder="1" applyAlignment="1">
      <alignment horizontal="left" vertical="center" wrapText="1"/>
    </xf>
    <xf numFmtId="43" fontId="16" fillId="3" borderId="10" xfId="55" applyFont="1" applyFill="1" applyBorder="1" applyAlignment="1">
      <alignment horizontal="center" vertical="center" wrapText="1"/>
    </xf>
    <xf numFmtId="0" fontId="16" fillId="3" borderId="11" xfId="24" applyFont="1" applyFill="1" applyBorder="1" applyAlignment="1">
      <alignment horizontal="left" vertical="center" wrapText="1"/>
    </xf>
    <xf numFmtId="49" fontId="17" fillId="0" borderId="10" xfId="24" applyNumberFormat="1" applyFont="1" applyFill="1" applyBorder="1" applyAlignment="1">
      <alignment horizontal="center" vertical="center" wrapText="1"/>
    </xf>
    <xf numFmtId="43" fontId="17" fillId="0" borderId="10" xfId="55" applyFont="1" applyFill="1" applyBorder="1" applyAlignment="1">
      <alignment horizontal="right" vertical="center" wrapText="1"/>
    </xf>
    <xf numFmtId="43" fontId="16" fillId="0" borderId="10" xfId="59" applyFont="1" applyFill="1" applyBorder="1" applyAlignment="1">
      <alignment horizontal="center" vertical="center"/>
    </xf>
    <xf numFmtId="43" fontId="16" fillId="0" borderId="10" xfId="59" applyFont="1" applyFill="1" applyBorder="1" applyAlignment="1">
      <alignment horizontal="right" vertical="center"/>
    </xf>
    <xf numFmtId="0" fontId="16" fillId="0" borderId="33" xfId="24" applyFont="1" applyFill="1" applyBorder="1" applyAlignment="1">
      <alignment horizontal="left" vertical="center"/>
    </xf>
    <xf numFmtId="43" fontId="16" fillId="0" borderId="28" xfId="53" applyFont="1" applyFill="1" applyBorder="1" applyAlignment="1">
      <alignment horizontal="right" vertical="center"/>
    </xf>
    <xf numFmtId="0" fontId="16" fillId="0" borderId="27" xfId="24" applyNumberFormat="1" applyFont="1" applyFill="1" applyBorder="1" applyAlignment="1">
      <alignment horizontal="center" vertical="center"/>
    </xf>
    <xf numFmtId="166" fontId="17" fillId="7" borderId="10" xfId="0" applyNumberFormat="1" applyFont="1" applyFill="1" applyBorder="1" applyAlignment="1">
      <alignment vertical="center" wrapText="1"/>
    </xf>
    <xf numFmtId="0" fontId="16" fillId="7" borderId="10" xfId="51" applyFont="1" applyFill="1" applyBorder="1" applyAlignment="1">
      <alignment vertical="center" wrapText="1"/>
    </xf>
    <xf numFmtId="0" fontId="16" fillId="7" borderId="10" xfId="0" applyFont="1" applyFill="1" applyBorder="1" applyAlignment="1">
      <alignment vertical="center" wrapText="1"/>
    </xf>
    <xf numFmtId="43" fontId="16" fillId="0" borderId="10" xfId="55" applyFont="1" applyBorder="1" applyAlignment="1">
      <alignment vertical="center"/>
    </xf>
    <xf numFmtId="0" fontId="19" fillId="0" borderId="10" xfId="52" applyFont="1" applyFill="1" applyBorder="1" applyAlignment="1" applyProtection="1">
      <alignment horizontal="justify" vertical="center" wrapText="1"/>
    </xf>
    <xf numFmtId="43" fontId="19" fillId="0" borderId="10" xfId="55" applyFont="1" applyFill="1" applyBorder="1" applyAlignment="1">
      <alignment horizontal="right" vertical="center"/>
    </xf>
    <xf numFmtId="0" fontId="28" fillId="0" borderId="2" xfId="23" applyFont="1" applyBorder="1" applyAlignment="1">
      <alignment horizontal="center" vertical="center" wrapText="1"/>
    </xf>
    <xf numFmtId="0" fontId="16" fillId="0" borderId="3" xfId="23" applyFont="1" applyBorder="1" applyAlignment="1">
      <alignment vertical="center"/>
    </xf>
    <xf numFmtId="0" fontId="17" fillId="0" borderId="3" xfId="23" applyFont="1" applyBorder="1" applyAlignment="1">
      <alignment horizontal="right" vertical="center" wrapText="1"/>
    </xf>
    <xf numFmtId="43" fontId="17" fillId="0" borderId="4" xfId="49" applyFont="1" applyBorder="1" applyAlignment="1">
      <alignment horizontal="right" vertical="center" wrapText="1"/>
    </xf>
    <xf numFmtId="0" fontId="28" fillId="0" borderId="5" xfId="23" applyFont="1" applyBorder="1" applyAlignment="1">
      <alignment horizontal="center" vertical="center" wrapText="1"/>
    </xf>
    <xf numFmtId="0" fontId="28" fillId="0" borderId="0" xfId="23" applyFont="1" applyBorder="1" applyAlignment="1">
      <alignment horizontal="center" vertical="center"/>
    </xf>
    <xf numFmtId="0" fontId="17" fillId="0" borderId="0" xfId="23" applyFont="1" applyBorder="1" applyAlignment="1">
      <alignment horizontal="right" vertical="center" wrapText="1"/>
    </xf>
    <xf numFmtId="0" fontId="16" fillId="0" borderId="0" xfId="23" applyFont="1" applyBorder="1" applyAlignment="1">
      <alignment vertical="center"/>
    </xf>
    <xf numFmtId="43" fontId="16" fillId="0" borderId="0" xfId="49" applyFont="1" applyBorder="1" applyAlignment="1">
      <alignment vertical="center"/>
    </xf>
    <xf numFmtId="43" fontId="16" fillId="0" borderId="6" xfId="49" applyFont="1" applyBorder="1" applyAlignment="1">
      <alignment vertical="center"/>
    </xf>
    <xf numFmtId="0" fontId="28" fillId="0" borderId="5" xfId="23" applyFont="1" applyBorder="1" applyAlignment="1">
      <alignment vertical="center" wrapText="1"/>
    </xf>
    <xf numFmtId="43" fontId="17" fillId="4" borderId="15" xfId="49" applyFont="1" applyFill="1" applyBorder="1" applyAlignment="1">
      <alignment horizontal="center" vertical="center" wrapText="1"/>
    </xf>
    <xf numFmtId="43" fontId="17" fillId="4" borderId="16" xfId="49" applyFont="1" applyFill="1" applyBorder="1" applyAlignment="1">
      <alignment horizontal="center" vertical="center" wrapText="1"/>
    </xf>
    <xf numFmtId="43" fontId="17" fillId="0" borderId="0" xfId="49" applyFont="1" applyFill="1" applyBorder="1" applyAlignment="1">
      <alignment vertical="center"/>
    </xf>
    <xf numFmtId="0" fontId="17" fillId="0" borderId="0" xfId="23" applyFont="1" applyFill="1" applyBorder="1" applyAlignment="1">
      <alignment horizontal="center" vertical="center"/>
    </xf>
    <xf numFmtId="0" fontId="17" fillId="0" borderId="17" xfId="23" applyFont="1" applyFill="1" applyBorder="1" applyAlignment="1">
      <alignment horizontal="center" vertical="center" wrapText="1"/>
    </xf>
    <xf numFmtId="0" fontId="17" fillId="0" borderId="18" xfId="23" applyFont="1" applyFill="1" applyBorder="1" applyAlignment="1">
      <alignment horizontal="justify" vertical="center"/>
    </xf>
    <xf numFmtId="0" fontId="17" fillId="0" borderId="18" xfId="23" applyFont="1" applyFill="1" applyBorder="1" applyAlignment="1">
      <alignment horizontal="center" vertical="center" wrapText="1"/>
    </xf>
    <xf numFmtId="43" fontId="27" fillId="0" borderId="0" xfId="49" applyFont="1" applyFill="1" applyBorder="1" applyAlignment="1">
      <alignment horizontal="center" vertical="center"/>
    </xf>
    <xf numFmtId="43" fontId="16" fillId="0" borderId="0" xfId="55" applyFont="1" applyAlignment="1">
      <alignment vertical="center"/>
    </xf>
    <xf numFmtId="43" fontId="27" fillId="0" borderId="0" xfId="56" applyNumberFormat="1" applyFont="1" applyFill="1" applyBorder="1" applyAlignment="1">
      <alignment horizontal="center" vertical="center"/>
    </xf>
    <xf numFmtId="0" fontId="16" fillId="0" borderId="0" xfId="24" applyFont="1" applyAlignment="1">
      <alignment vertical="center"/>
    </xf>
    <xf numFmtId="10" fontId="27" fillId="0" borderId="0" xfId="56" applyNumberFormat="1" applyFont="1" applyFill="1" applyBorder="1" applyAlignment="1">
      <alignment horizontal="center" vertical="center"/>
    </xf>
    <xf numFmtId="43" fontId="16" fillId="0" borderId="0" xfId="49" applyFont="1" applyFill="1" applyBorder="1" applyAlignment="1">
      <alignment vertical="center"/>
    </xf>
    <xf numFmtId="0" fontId="16" fillId="0" borderId="0" xfId="23" applyFont="1" applyFill="1" applyBorder="1" applyAlignment="1">
      <alignment horizontal="center" vertical="center"/>
    </xf>
    <xf numFmtId="172" fontId="16" fillId="0" borderId="0" xfId="53" applyNumberFormat="1" applyFont="1" applyAlignment="1">
      <alignment vertical="center"/>
    </xf>
    <xf numFmtId="0" fontId="17" fillId="0" borderId="0" xfId="23" applyFont="1" applyFill="1" applyBorder="1" applyAlignment="1">
      <alignment vertical="center"/>
    </xf>
    <xf numFmtId="43" fontId="16" fillId="0" borderId="0" xfId="23" applyNumberFormat="1" applyFont="1" applyAlignment="1">
      <alignment vertical="center"/>
    </xf>
    <xf numFmtId="43" fontId="16" fillId="0" borderId="0" xfId="49" applyFont="1" applyFill="1" applyAlignment="1">
      <alignment vertical="center"/>
    </xf>
    <xf numFmtId="43" fontId="16" fillId="0" borderId="0" xfId="24" applyNumberFormat="1" applyFont="1" applyAlignment="1">
      <alignment vertical="center"/>
    </xf>
    <xf numFmtId="43" fontId="17" fillId="0" borderId="0" xfId="55" applyFont="1" applyFill="1" applyBorder="1" applyAlignment="1">
      <alignment vertical="center"/>
    </xf>
    <xf numFmtId="0" fontId="17" fillId="0" borderId="0" xfId="24" applyFont="1" applyFill="1" applyBorder="1" applyAlignment="1">
      <alignment horizontal="center" vertical="center"/>
    </xf>
    <xf numFmtId="43" fontId="16" fillId="0" borderId="0" xfId="23" applyNumberFormat="1" applyFont="1" applyFill="1" applyAlignment="1">
      <alignment vertical="center"/>
    </xf>
    <xf numFmtId="0" fontId="16" fillId="0" borderId="0" xfId="23" applyFont="1" applyFill="1" applyAlignment="1">
      <alignment vertical="center" wrapText="1"/>
    </xf>
    <xf numFmtId="43" fontId="16" fillId="0" borderId="0" xfId="23" applyNumberFormat="1" applyFont="1" applyFill="1" applyAlignment="1">
      <alignment vertical="center" wrapText="1"/>
    </xf>
    <xf numFmtId="43" fontId="17" fillId="0" borderId="0" xfId="49" applyFont="1" applyFill="1" applyBorder="1" applyAlignment="1">
      <alignment vertical="center" wrapText="1"/>
    </xf>
    <xf numFmtId="43" fontId="16" fillId="0" borderId="0" xfId="49" applyFont="1" applyFill="1" applyAlignment="1">
      <alignment vertical="center" wrapText="1"/>
    </xf>
    <xf numFmtId="43" fontId="16" fillId="0" borderId="0" xfId="49" applyFont="1" applyAlignment="1">
      <alignment vertical="center" wrapText="1"/>
    </xf>
    <xf numFmtId="0" fontId="16" fillId="0" borderId="0" xfId="23" applyFont="1" applyAlignment="1">
      <alignment vertical="center" wrapText="1"/>
    </xf>
    <xf numFmtId="43" fontId="17" fillId="0" borderId="0" xfId="23" applyNumberFormat="1" applyFont="1" applyFill="1" applyBorder="1" applyAlignment="1">
      <alignment horizontal="center" vertical="center" wrapText="1"/>
    </xf>
    <xf numFmtId="0" fontId="16" fillId="0" borderId="0" xfId="24" applyFont="1" applyFill="1" applyBorder="1" applyAlignment="1">
      <alignment vertical="center"/>
    </xf>
    <xf numFmtId="0" fontId="17" fillId="0" borderId="0" xfId="49" applyNumberFormat="1" applyFont="1" applyFill="1" applyBorder="1" applyAlignment="1">
      <alignment vertical="center"/>
    </xf>
    <xf numFmtId="43" fontId="16" fillId="0" borderId="0" xfId="53" applyFont="1" applyFill="1" applyBorder="1" applyAlignment="1">
      <alignment vertical="center"/>
    </xf>
    <xf numFmtId="43" fontId="17" fillId="0" borderId="0" xfId="49" applyFont="1" applyAlignment="1">
      <alignment vertical="center"/>
    </xf>
    <xf numFmtId="0" fontId="16" fillId="0" borderId="0" xfId="24" applyFont="1" applyFill="1" applyAlignment="1">
      <alignment vertical="center"/>
    </xf>
    <xf numFmtId="43" fontId="16" fillId="0" borderId="0" xfId="49" applyFont="1" applyBorder="1" applyAlignment="1">
      <alignment vertical="center" wrapText="1"/>
    </xf>
    <xf numFmtId="43" fontId="16" fillId="0" borderId="0" xfId="53" applyFont="1" applyAlignment="1">
      <alignment vertical="center"/>
    </xf>
    <xf numFmtId="0" fontId="17" fillId="0" borderId="0" xfId="49" applyNumberFormat="1" applyFont="1" applyAlignment="1">
      <alignment vertical="center"/>
    </xf>
    <xf numFmtId="43" fontId="27" fillId="0" borderId="0" xfId="23" applyNumberFormat="1" applyFont="1" applyFill="1" applyBorder="1" applyAlignment="1">
      <alignment horizontal="left" vertical="center"/>
    </xf>
    <xf numFmtId="43" fontId="17" fillId="3" borderId="0" xfId="55" applyFont="1" applyFill="1" applyBorder="1" applyAlignment="1">
      <alignment horizontal="center" vertical="center"/>
    </xf>
    <xf numFmtId="0" fontId="17" fillId="3" borderId="0" xfId="24" applyFont="1" applyFill="1" applyBorder="1" applyAlignment="1">
      <alignment horizontal="center" vertical="center"/>
    </xf>
    <xf numFmtId="0" fontId="16" fillId="3" borderId="0" xfId="24" applyFont="1" applyFill="1" applyAlignment="1">
      <alignment vertical="center"/>
    </xf>
    <xf numFmtId="43" fontId="16" fillId="3" borderId="0" xfId="55" applyFont="1" applyFill="1" applyAlignment="1">
      <alignment vertical="center"/>
    </xf>
    <xf numFmtId="43" fontId="17" fillId="3" borderId="0" xfId="55" applyFont="1" applyFill="1" applyAlignment="1">
      <alignment vertical="center"/>
    </xf>
    <xf numFmtId="0" fontId="17" fillId="3" borderId="0" xfId="24" applyFont="1" applyFill="1" applyAlignment="1">
      <alignment vertical="center"/>
    </xf>
    <xf numFmtId="43" fontId="17" fillId="0" borderId="0" xfId="53" applyFont="1" applyFill="1" applyBorder="1" applyAlignment="1">
      <alignment horizontal="center" vertical="center"/>
    </xf>
    <xf numFmtId="43" fontId="16" fillId="0" borderId="0" xfId="53" applyFont="1" applyFill="1" applyAlignment="1">
      <alignment vertical="center"/>
    </xf>
    <xf numFmtId="0" fontId="16" fillId="0" borderId="11" xfId="54" applyFont="1" applyBorder="1" applyAlignment="1">
      <alignment vertical="center"/>
    </xf>
    <xf numFmtId="0" fontId="16" fillId="0" borderId="10" xfId="54" applyFont="1" applyBorder="1" applyAlignment="1">
      <alignment vertical="center"/>
    </xf>
    <xf numFmtId="43" fontId="16" fillId="0" borderId="9" xfId="53" applyFont="1" applyBorder="1" applyAlignment="1">
      <alignment vertical="center"/>
    </xf>
    <xf numFmtId="43" fontId="17" fillId="0" borderId="0" xfId="53" applyFont="1" applyFill="1" applyBorder="1" applyAlignment="1">
      <alignment horizontal="left" vertical="center"/>
    </xf>
    <xf numFmtId="43" fontId="16" fillId="0" borderId="0" xfId="55" applyFont="1" applyFill="1" applyAlignment="1">
      <alignment vertical="center"/>
    </xf>
    <xf numFmtId="0" fontId="17" fillId="9" borderId="20" xfId="23" applyFont="1" applyFill="1" applyBorder="1" applyAlignment="1">
      <alignment vertical="center" wrapText="1"/>
    </xf>
    <xf numFmtId="0" fontId="17" fillId="9" borderId="21" xfId="23" applyFont="1" applyFill="1" applyBorder="1" applyAlignment="1">
      <alignment horizontal="right" vertical="center"/>
    </xf>
    <xf numFmtId="0" fontId="17" fillId="9" borderId="21" xfId="23" applyFont="1" applyFill="1" applyBorder="1" applyAlignment="1">
      <alignment vertical="center" wrapText="1"/>
    </xf>
    <xf numFmtId="0" fontId="16" fillId="0" borderId="0" xfId="23" applyFont="1" applyBorder="1" applyAlignment="1">
      <alignment horizontal="left" vertical="center"/>
    </xf>
    <xf numFmtId="0" fontId="16" fillId="0" borderId="0" xfId="23" applyFont="1" applyBorder="1" applyAlignment="1">
      <alignment horizontal="center" vertical="center"/>
    </xf>
    <xf numFmtId="43" fontId="16" fillId="10" borderId="10" xfId="59" applyFont="1" applyFill="1" applyBorder="1" applyAlignment="1">
      <alignment horizontal="right" vertical="center"/>
    </xf>
    <xf numFmtId="43" fontId="16" fillId="3" borderId="10" xfId="59" applyFont="1" applyFill="1" applyBorder="1" applyAlignment="1">
      <alignment horizontal="center" vertical="center"/>
    </xf>
    <xf numFmtId="43" fontId="16" fillId="10" borderId="10" xfId="60" applyFont="1" applyFill="1" applyBorder="1" applyAlignment="1">
      <alignment horizontal="right" vertical="center"/>
    </xf>
    <xf numFmtId="0" fontId="17" fillId="3" borderId="10" xfId="61" applyFont="1" applyFill="1" applyBorder="1" applyAlignment="1">
      <alignment vertical="center"/>
    </xf>
    <xf numFmtId="0" fontId="16" fillId="3" borderId="27" xfId="61" applyFont="1" applyFill="1" applyBorder="1" applyAlignment="1">
      <alignment horizontal="center" vertical="center" wrapText="1"/>
    </xf>
    <xf numFmtId="43" fontId="16" fillId="3" borderId="10" xfId="60" applyFont="1" applyFill="1" applyBorder="1" applyAlignment="1">
      <alignment horizontal="center" vertical="center"/>
    </xf>
    <xf numFmtId="43" fontId="16" fillId="3" borderId="10" xfId="60" applyFont="1" applyFill="1" applyBorder="1" applyAlignment="1">
      <alignment horizontal="right" vertical="center"/>
    </xf>
    <xf numFmtId="49" fontId="16" fillId="3" borderId="27" xfId="24" applyNumberFormat="1" applyFont="1" applyFill="1" applyBorder="1" applyAlignment="1">
      <alignment horizontal="center" vertical="center"/>
    </xf>
    <xf numFmtId="16" fontId="17" fillId="10" borderId="11" xfId="24" applyNumberFormat="1" applyFont="1" applyFill="1" applyBorder="1" applyAlignment="1">
      <alignment horizontal="left" vertical="center"/>
    </xf>
    <xf numFmtId="0" fontId="16" fillId="0" borderId="11" xfId="62" applyFont="1" applyFill="1" applyBorder="1" applyAlignment="1" applyProtection="1">
      <alignment horizontal="left" vertical="center" wrapText="1"/>
    </xf>
    <xf numFmtId="0" fontId="16" fillId="0" borderId="10" xfId="62" applyFont="1" applyFill="1" applyBorder="1" applyAlignment="1" applyProtection="1">
      <alignment horizontal="justify" vertical="center"/>
    </xf>
    <xf numFmtId="43" fontId="16" fillId="0" borderId="10" xfId="55" applyFont="1" applyFill="1" applyBorder="1" applyAlignment="1" applyProtection="1">
      <alignment horizontal="justify" vertical="center" wrapText="1"/>
    </xf>
    <xf numFmtId="0" fontId="16" fillId="0" borderId="11" xfId="54" applyFont="1" applyFill="1" applyBorder="1" applyAlignment="1">
      <alignment horizontal="left" vertical="center" wrapText="1"/>
    </xf>
    <xf numFmtId="43" fontId="17" fillId="0" borderId="0" xfId="23" applyNumberFormat="1" applyFont="1" applyFill="1" applyBorder="1" applyAlignment="1">
      <alignment horizontal="left" vertical="center"/>
    </xf>
    <xf numFmtId="10" fontId="17" fillId="0" borderId="0" xfId="58" applyNumberFormat="1" applyFont="1" applyFill="1" applyBorder="1" applyAlignment="1">
      <alignment horizontal="center" vertical="center"/>
    </xf>
    <xf numFmtId="0" fontId="17" fillId="0" borderId="36" xfId="24" applyFont="1" applyFill="1" applyBorder="1" applyAlignment="1">
      <alignment horizontal="left" vertical="center" wrapText="1"/>
    </xf>
    <xf numFmtId="0" fontId="17" fillId="0" borderId="24" xfId="24" applyFont="1" applyFill="1" applyBorder="1" applyAlignment="1">
      <alignment horizontal="left" vertical="center" wrapText="1"/>
    </xf>
    <xf numFmtId="0" fontId="17" fillId="0" borderId="37" xfId="24" applyFont="1" applyFill="1" applyBorder="1" applyAlignment="1">
      <alignment horizontal="center" vertical="center" wrapText="1"/>
    </xf>
    <xf numFmtId="43" fontId="17" fillId="0" borderId="24" xfId="55" applyFont="1" applyFill="1" applyBorder="1" applyAlignment="1">
      <alignment horizontal="right" vertical="center" wrapText="1"/>
    </xf>
    <xf numFmtId="43" fontId="17" fillId="0" borderId="24" xfId="55" applyFont="1" applyFill="1" applyBorder="1" applyAlignment="1">
      <alignment horizontal="left" vertical="center" wrapText="1"/>
    </xf>
    <xf numFmtId="43" fontId="17" fillId="0" borderId="25" xfId="55" applyFont="1" applyFill="1" applyBorder="1" applyAlignment="1">
      <alignment horizontal="left" vertical="center" wrapText="1"/>
    </xf>
    <xf numFmtId="43" fontId="17" fillId="0" borderId="10" xfId="55" applyFont="1" applyFill="1" applyBorder="1" applyAlignment="1">
      <alignment horizontal="center" vertical="center"/>
    </xf>
    <xf numFmtId="2" fontId="16" fillId="0" borderId="10" xfId="55" applyNumberFormat="1" applyFont="1" applyFill="1" applyBorder="1" applyAlignment="1">
      <alignment horizontal="right" vertical="center"/>
    </xf>
    <xf numFmtId="0" fontId="16" fillId="0" borderId="28" xfId="24" applyFont="1" applyFill="1" applyBorder="1" applyAlignment="1">
      <alignment horizontal="justify" vertical="center"/>
    </xf>
    <xf numFmtId="49" fontId="16" fillId="0" borderId="35" xfId="24" applyNumberFormat="1" applyFont="1" applyFill="1" applyBorder="1" applyAlignment="1">
      <alignment horizontal="center" vertical="center"/>
    </xf>
    <xf numFmtId="43" fontId="16" fillId="0" borderId="28" xfId="55" applyFont="1" applyFill="1" applyBorder="1" applyAlignment="1">
      <alignment horizontal="right" vertical="center"/>
    </xf>
    <xf numFmtId="43" fontId="16" fillId="0" borderId="31" xfId="55" applyFont="1" applyFill="1" applyBorder="1" applyAlignment="1">
      <alignment horizontal="right" vertical="center"/>
    </xf>
    <xf numFmtId="0" fontId="17" fillId="0" borderId="33" xfId="24" applyFont="1" applyFill="1" applyBorder="1" applyAlignment="1">
      <alignment horizontal="left" vertical="center"/>
    </xf>
    <xf numFmtId="43" fontId="17" fillId="0" borderId="31" xfId="55" applyFont="1" applyFill="1" applyBorder="1" applyAlignment="1">
      <alignment horizontal="right" vertical="center"/>
    </xf>
    <xf numFmtId="2" fontId="16" fillId="0" borderId="10" xfId="24" applyNumberFormat="1" applyFont="1" applyFill="1" applyBorder="1" applyAlignment="1">
      <alignment vertical="center"/>
    </xf>
    <xf numFmtId="43" fontId="16" fillId="0" borderId="9" xfId="55" applyFont="1" applyFill="1" applyBorder="1" applyAlignment="1">
      <alignment vertical="center"/>
    </xf>
    <xf numFmtId="0" fontId="16" fillId="0" borderId="10" xfId="24" applyFont="1" applyFill="1" applyBorder="1" applyAlignment="1">
      <alignment horizontal="center" vertical="center"/>
    </xf>
    <xf numFmtId="0" fontId="16" fillId="0" borderId="10" xfId="24" applyFont="1" applyFill="1" applyBorder="1" applyAlignment="1">
      <alignment vertical="center"/>
    </xf>
    <xf numFmtId="43" fontId="16" fillId="0" borderId="10" xfId="55" applyFont="1" applyFill="1" applyBorder="1" applyAlignment="1">
      <alignment vertical="center"/>
    </xf>
    <xf numFmtId="0" fontId="17" fillId="0" borderId="10" xfId="24" applyFont="1" applyFill="1" applyBorder="1" applyAlignment="1">
      <alignment horizontal="center" vertical="center"/>
    </xf>
    <xf numFmtId="43" fontId="17" fillId="0" borderId="10" xfId="55" applyFont="1" applyFill="1" applyBorder="1" applyAlignment="1">
      <alignment vertical="center"/>
    </xf>
    <xf numFmtId="43" fontId="17" fillId="0" borderId="9" xfId="55" applyFont="1" applyFill="1" applyBorder="1" applyAlignment="1">
      <alignment vertical="center"/>
    </xf>
    <xf numFmtId="0" fontId="16" fillId="0" borderId="28" xfId="24" applyFont="1" applyFill="1" applyBorder="1" applyAlignment="1">
      <alignment vertical="center" wrapText="1"/>
    </xf>
    <xf numFmtId="0" fontId="16" fillId="0" borderId="28" xfId="24" applyFont="1" applyFill="1" applyBorder="1" applyAlignment="1">
      <alignment horizontal="center" vertical="center"/>
    </xf>
    <xf numFmtId="0" fontId="16" fillId="0" borderId="28" xfId="24" applyFont="1" applyFill="1" applyBorder="1" applyAlignment="1">
      <alignment vertical="center"/>
    </xf>
    <xf numFmtId="43" fontId="16" fillId="0" borderId="31" xfId="55" applyFont="1" applyFill="1" applyBorder="1" applyAlignment="1">
      <alignment vertical="center"/>
    </xf>
    <xf numFmtId="0" fontId="28" fillId="0" borderId="5" xfId="23" applyFont="1" applyBorder="1" applyAlignment="1">
      <alignment horizontal="left" vertical="center"/>
    </xf>
    <xf numFmtId="0" fontId="28" fillId="0" borderId="0" xfId="23" applyFont="1" applyBorder="1" applyAlignment="1">
      <alignment vertical="center" wrapText="1"/>
    </xf>
    <xf numFmtId="43" fontId="29" fillId="0" borderId="0" xfId="49" applyFont="1" applyBorder="1" applyAlignment="1">
      <alignment vertical="center"/>
    </xf>
    <xf numFmtId="43" fontId="23" fillId="0" borderId="3" xfId="53" applyFont="1" applyBorder="1" applyAlignment="1">
      <alignment vertical="center"/>
    </xf>
    <xf numFmtId="43" fontId="6" fillId="0" borderId="0" xfId="53" applyFont="1" applyBorder="1" applyAlignment="1">
      <alignment vertical="center"/>
    </xf>
    <xf numFmtId="0" fontId="23" fillId="0" borderId="5" xfId="23" applyFont="1" applyBorder="1" applyAlignment="1">
      <alignment horizontal="left" vertical="center"/>
    </xf>
    <xf numFmtId="0" fontId="23" fillId="0" borderId="38" xfId="23" applyFont="1" applyBorder="1" applyAlignment="1">
      <alignment horizontal="left" vertical="center"/>
    </xf>
    <xf numFmtId="43" fontId="5" fillId="0" borderId="0" xfId="23" applyNumberFormat="1" applyFont="1" applyFill="1" applyBorder="1" applyAlignment="1">
      <alignment horizontal="center" vertical="center"/>
    </xf>
    <xf numFmtId="43" fontId="30" fillId="0" borderId="0" xfId="23" applyNumberFormat="1" applyFont="1" applyFill="1" applyBorder="1" applyAlignment="1">
      <alignment horizontal="center" vertical="center"/>
    </xf>
    <xf numFmtId="43" fontId="30" fillId="0" borderId="0" xfId="23" applyNumberFormat="1" applyFont="1" applyFill="1" applyBorder="1" applyAlignment="1">
      <alignment horizontal="center" vertical="center" wrapText="1"/>
    </xf>
    <xf numFmtId="4" fontId="16" fillId="0" borderId="0" xfId="23" applyNumberFormat="1" applyFont="1" applyAlignment="1">
      <alignment vertical="center"/>
    </xf>
    <xf numFmtId="4" fontId="17" fillId="0" borderId="0" xfId="23" applyNumberFormat="1" applyFont="1" applyFill="1" applyBorder="1" applyAlignment="1">
      <alignment horizontal="center" vertical="center"/>
    </xf>
    <xf numFmtId="4" fontId="16" fillId="0" borderId="0" xfId="24" applyNumberFormat="1" applyFont="1" applyAlignment="1">
      <alignment vertical="center"/>
    </xf>
    <xf numFmtId="4" fontId="16" fillId="0" borderId="0" xfId="23" applyNumberFormat="1" applyFont="1" applyFill="1" applyBorder="1" applyAlignment="1">
      <alignment horizontal="center" vertical="center"/>
    </xf>
    <xf numFmtId="4" fontId="16" fillId="0" borderId="0" xfId="23" applyNumberFormat="1" applyFont="1" applyFill="1" applyAlignment="1">
      <alignment vertical="center"/>
    </xf>
    <xf numFmtId="4" fontId="17" fillId="0" borderId="0" xfId="24" applyNumberFormat="1" applyFont="1" applyFill="1" applyBorder="1" applyAlignment="1">
      <alignment horizontal="center" vertical="center"/>
    </xf>
    <xf numFmtId="4" fontId="17" fillId="0" borderId="0" xfId="23" applyNumberFormat="1" applyFont="1" applyFill="1" applyBorder="1" applyAlignment="1">
      <alignment horizontal="center" vertical="center" wrapText="1"/>
    </xf>
    <xf numFmtId="4" fontId="16" fillId="0" borderId="0" xfId="23" applyNumberFormat="1" applyFont="1" applyFill="1" applyAlignment="1">
      <alignment vertical="center" wrapText="1"/>
    </xf>
    <xf numFmtId="4" fontId="16" fillId="0" borderId="0" xfId="23" applyNumberFormat="1" applyFont="1" applyAlignment="1">
      <alignment vertical="center" wrapText="1"/>
    </xf>
    <xf numFmtId="4" fontId="16" fillId="0" borderId="0" xfId="24" applyNumberFormat="1" applyFont="1" applyFill="1" applyAlignment="1">
      <alignment vertical="center"/>
    </xf>
    <xf numFmtId="4" fontId="17" fillId="3" borderId="0" xfId="24" applyNumberFormat="1" applyFont="1" applyFill="1" applyBorder="1" applyAlignment="1">
      <alignment horizontal="center" vertical="center"/>
    </xf>
    <xf numFmtId="4" fontId="16" fillId="3" borderId="0" xfId="24" applyNumberFormat="1" applyFont="1" applyFill="1" applyAlignment="1">
      <alignment vertical="center"/>
    </xf>
    <xf numFmtId="4" fontId="17" fillId="3" borderId="0" xfId="24" applyNumberFormat="1" applyFont="1" applyFill="1" applyAlignment="1">
      <alignment vertical="center"/>
    </xf>
    <xf numFmtId="0" fontId="23" fillId="0" borderId="4" xfId="23" applyFont="1" applyBorder="1" applyAlignment="1">
      <alignment vertical="center"/>
    </xf>
    <xf numFmtId="0" fontId="23" fillId="0" borderId="6" xfId="23" applyFont="1" applyBorder="1" applyAlignment="1">
      <alignment horizontal="right" vertical="center" wrapText="1"/>
    </xf>
    <xf numFmtId="0" fontId="22" fillId="0" borderId="6" xfId="23" applyFont="1" applyBorder="1" applyAlignment="1">
      <alignment horizontal="center" vertical="center" wrapText="1"/>
    </xf>
    <xf numFmtId="0" fontId="22" fillId="0" borderId="6" xfId="23" applyFont="1" applyBorder="1" applyAlignment="1">
      <alignment horizontal="right" vertical="center" wrapText="1"/>
    </xf>
    <xf numFmtId="0" fontId="15" fillId="0" borderId="38" xfId="23" applyFont="1" applyBorder="1" applyAlignment="1">
      <alignment vertical="center"/>
    </xf>
    <xf numFmtId="44" fontId="15" fillId="0" borderId="49" xfId="57" applyFont="1" applyBorder="1" applyAlignment="1">
      <alignment vertical="center"/>
    </xf>
    <xf numFmtId="0" fontId="15" fillId="0" borderId="49" xfId="23" applyFont="1" applyBorder="1" applyAlignment="1">
      <alignment vertical="center"/>
    </xf>
    <xf numFmtId="0" fontId="22" fillId="0" borderId="49" xfId="23" applyFont="1" applyBorder="1" applyAlignment="1">
      <alignment horizontal="right" vertical="center" wrapText="1"/>
    </xf>
    <xf numFmtId="0" fontId="22" fillId="0" borderId="57" xfId="23" applyFont="1" applyBorder="1" applyAlignment="1">
      <alignment horizontal="right" vertical="center" wrapText="1"/>
    </xf>
    <xf numFmtId="43" fontId="25" fillId="0" borderId="10" xfId="49" applyFont="1" applyFill="1" applyBorder="1" applyAlignment="1">
      <alignment horizontal="right" vertical="center"/>
    </xf>
    <xf numFmtId="43" fontId="25" fillId="0" borderId="10" xfId="55" applyFont="1" applyFill="1" applyBorder="1" applyAlignment="1">
      <alignment horizontal="right" vertical="center"/>
    </xf>
    <xf numFmtId="166" fontId="17" fillId="0" borderId="10" xfId="0" applyNumberFormat="1" applyFont="1" applyFill="1" applyBorder="1" applyAlignment="1">
      <alignment vertical="center" wrapText="1"/>
    </xf>
    <xf numFmtId="1" fontId="16" fillId="0" borderId="10" xfId="0" applyNumberFormat="1" applyFont="1" applyFill="1" applyBorder="1" applyAlignment="1">
      <alignment horizontal="center" vertical="center" wrapText="1"/>
    </xf>
    <xf numFmtId="0" fontId="16" fillId="0" borderId="10" xfId="51" applyFont="1" applyFill="1" applyBorder="1" applyAlignment="1">
      <alignment vertical="center" wrapText="1"/>
    </xf>
    <xf numFmtId="43" fontId="16" fillId="0" borderId="9" xfId="49" applyNumberFormat="1" applyFont="1" applyFill="1" applyBorder="1" applyAlignment="1">
      <alignment horizontal="right" vertical="center"/>
    </xf>
    <xf numFmtId="0" fontId="17" fillId="0" borderId="10" xfId="51" applyFont="1" applyFill="1" applyBorder="1" applyAlignment="1">
      <alignment vertical="center" wrapText="1"/>
    </xf>
    <xf numFmtId="0" fontId="16" fillId="0" borderId="10" xfId="51" applyFont="1" applyFill="1" applyBorder="1" applyAlignment="1">
      <alignment horizontal="left" vertical="center" wrapText="1"/>
    </xf>
    <xf numFmtId="0" fontId="25" fillId="0" borderId="10" xfId="0" applyFont="1" applyFill="1" applyBorder="1" applyAlignment="1">
      <alignment horizontal="center" vertical="center" wrapText="1"/>
    </xf>
    <xf numFmtId="0" fontId="29" fillId="0" borderId="5" xfId="23" applyFont="1" applyBorder="1" applyAlignment="1">
      <alignment horizontal="center" vertical="center" wrapText="1"/>
    </xf>
    <xf numFmtId="0" fontId="29" fillId="0" borderId="0" xfId="23" applyFont="1" applyBorder="1" applyAlignment="1">
      <alignment horizontal="center" vertical="center" wrapText="1"/>
    </xf>
    <xf numFmtId="43" fontId="17" fillId="4" borderId="13" xfId="49" applyFont="1" applyFill="1" applyBorder="1" applyAlignment="1">
      <alignment horizontal="center" vertical="center" wrapText="1"/>
    </xf>
    <xf numFmtId="43" fontId="17" fillId="4" borderId="8" xfId="49" applyFont="1" applyFill="1" applyBorder="1" applyAlignment="1">
      <alignment horizontal="center" vertical="center" wrapText="1"/>
    </xf>
    <xf numFmtId="0" fontId="28" fillId="0" borderId="0" xfId="23" applyFont="1" applyBorder="1" applyAlignment="1">
      <alignment horizontal="left" vertical="center" wrapText="1"/>
    </xf>
    <xf numFmtId="0" fontId="17" fillId="4" borderId="12" xfId="29" applyFont="1" applyFill="1" applyBorder="1" applyAlignment="1">
      <alignment horizontal="center" vertical="center" wrapText="1"/>
    </xf>
    <xf numFmtId="0" fontId="17" fillId="4" borderId="14" xfId="29" applyFont="1" applyFill="1" applyBorder="1" applyAlignment="1">
      <alignment horizontal="center" vertical="center" wrapText="1"/>
    </xf>
    <xf numFmtId="0" fontId="17" fillId="4" borderId="13" xfId="29" applyFont="1" applyFill="1" applyBorder="1" applyAlignment="1">
      <alignment horizontal="center" vertical="center"/>
    </xf>
    <xf numFmtId="0" fontId="17" fillId="4" borderId="15" xfId="29" applyFont="1" applyFill="1" applyBorder="1" applyAlignment="1">
      <alignment horizontal="center" vertical="center"/>
    </xf>
    <xf numFmtId="0" fontId="17" fillId="4" borderId="13" xfId="29" applyFont="1" applyFill="1" applyBorder="1" applyAlignment="1">
      <alignment horizontal="center" vertical="center" wrapText="1"/>
    </xf>
    <xf numFmtId="0" fontId="17" fillId="4" borderId="15" xfId="29" applyFont="1" applyFill="1" applyBorder="1" applyAlignment="1">
      <alignment horizontal="center" vertical="center" wrapText="1"/>
    </xf>
    <xf numFmtId="164" fontId="17" fillId="4" borderId="13" xfId="49" applyNumberFormat="1" applyFont="1" applyFill="1" applyBorder="1" applyAlignment="1">
      <alignment horizontal="center" vertical="center" wrapText="1"/>
    </xf>
    <xf numFmtId="164" fontId="17" fillId="4" borderId="15" xfId="49" applyNumberFormat="1" applyFont="1" applyFill="1" applyBorder="1" applyAlignment="1">
      <alignment horizontal="center" vertical="center" wrapText="1"/>
    </xf>
    <xf numFmtId="0" fontId="2" fillId="0" borderId="27" xfId="23"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0" borderId="9" xfId="23" applyFont="1" applyFill="1" applyBorder="1" applyAlignment="1">
      <alignment horizontal="center" vertical="center" wrapText="1"/>
    </xf>
    <xf numFmtId="0" fontId="22" fillId="0" borderId="0" xfId="23" applyFont="1" applyBorder="1" applyAlignment="1">
      <alignment horizontal="left" vertical="center" wrapText="1"/>
    </xf>
    <xf numFmtId="0" fontId="22" fillId="0" borderId="6" xfId="23" applyFont="1" applyBorder="1" applyAlignment="1">
      <alignment horizontal="left" vertical="center" wrapText="1"/>
    </xf>
    <xf numFmtId="0" fontId="4" fillId="4" borderId="39" xfId="29" applyFont="1" applyFill="1" applyBorder="1" applyAlignment="1">
      <alignment horizontal="center" vertical="center" wrapText="1"/>
    </xf>
    <xf numFmtId="0" fontId="4" fillId="4" borderId="44" xfId="29" applyFont="1" applyFill="1" applyBorder="1" applyAlignment="1">
      <alignment horizontal="center" vertical="center" wrapText="1"/>
    </xf>
    <xf numFmtId="44" fontId="4" fillId="4" borderId="40" xfId="57" applyFont="1" applyFill="1" applyBorder="1" applyAlignment="1">
      <alignment horizontal="center" vertical="center" wrapText="1"/>
    </xf>
    <xf numFmtId="44" fontId="4" fillId="4" borderId="45" xfId="57" applyFont="1" applyFill="1" applyBorder="1" applyAlignment="1">
      <alignment horizontal="center" vertical="center" wrapText="1"/>
    </xf>
    <xf numFmtId="0" fontId="15" fillId="4" borderId="40" xfId="29" applyFont="1" applyFill="1" applyBorder="1" applyAlignment="1">
      <alignment horizontal="center" vertical="center" wrapText="1"/>
    </xf>
    <xf numFmtId="0" fontId="15" fillId="4" borderId="45" xfId="29" applyFont="1" applyFill="1" applyBorder="1" applyAlignment="1">
      <alignment horizontal="center" vertical="center" wrapText="1"/>
    </xf>
    <xf numFmtId="0" fontId="17" fillId="0" borderId="33" xfId="23" applyFont="1" applyFill="1" applyBorder="1" applyAlignment="1">
      <alignment horizontal="center" vertical="center"/>
    </xf>
    <xf numFmtId="0" fontId="17" fillId="0" borderId="34" xfId="23" applyFont="1" applyFill="1" applyBorder="1" applyAlignment="1">
      <alignment horizontal="center" vertical="center"/>
    </xf>
    <xf numFmtId="0" fontId="17" fillId="0" borderId="23" xfId="23" applyFont="1" applyFill="1" applyBorder="1" applyAlignment="1">
      <alignment horizontal="center" vertical="center"/>
    </xf>
    <xf numFmtId="0" fontId="17" fillId="0" borderId="28" xfId="23" applyFont="1" applyFill="1" applyBorder="1" applyAlignment="1">
      <alignment vertical="center"/>
    </xf>
    <xf numFmtId="0" fontId="17" fillId="0" borderId="30" xfId="23" applyFont="1" applyFill="1" applyBorder="1" applyAlignment="1">
      <alignment vertical="center"/>
    </xf>
    <xf numFmtId="0" fontId="17" fillId="0" borderId="24" xfId="23" applyFont="1" applyFill="1" applyBorder="1" applyAlignment="1">
      <alignment vertical="center"/>
    </xf>
    <xf numFmtId="44" fontId="4" fillId="0" borderId="28" xfId="57" applyFont="1" applyFill="1" applyBorder="1" applyAlignment="1">
      <alignment horizontal="left" vertical="center"/>
    </xf>
    <xf numFmtId="44" fontId="4" fillId="0" borderId="30" xfId="57" applyFont="1" applyFill="1" applyBorder="1" applyAlignment="1">
      <alignment horizontal="left" vertical="center"/>
    </xf>
    <xf numFmtId="44" fontId="4" fillId="0" borderId="24" xfId="57" applyFont="1" applyFill="1" applyBorder="1" applyAlignment="1">
      <alignment horizontal="left" vertical="center"/>
    </xf>
    <xf numFmtId="10" fontId="4" fillId="0" borderId="31" xfId="58" applyNumberFormat="1" applyFont="1" applyFill="1" applyBorder="1" applyAlignment="1">
      <alignment horizontal="center" vertical="center"/>
    </xf>
    <xf numFmtId="10" fontId="4" fillId="0" borderId="32" xfId="58" applyNumberFormat="1" applyFont="1" applyFill="1" applyBorder="1" applyAlignment="1">
      <alignment horizontal="center" vertical="center"/>
    </xf>
    <xf numFmtId="10" fontId="4" fillId="0" borderId="25" xfId="58" applyNumberFormat="1" applyFont="1" applyFill="1" applyBorder="1" applyAlignment="1">
      <alignment horizontal="center" vertical="center"/>
    </xf>
    <xf numFmtId="0" fontId="17" fillId="0" borderId="28" xfId="0" applyFont="1" applyFill="1" applyBorder="1" applyAlignment="1">
      <alignment vertical="center"/>
    </xf>
    <xf numFmtId="0" fontId="17" fillId="0" borderId="30" xfId="0" applyFont="1" applyFill="1" applyBorder="1" applyAlignment="1">
      <alignment vertical="center"/>
    </xf>
    <xf numFmtId="0" fontId="17" fillId="0" borderId="24" xfId="0" applyFont="1" applyFill="1" applyBorder="1" applyAlignment="1">
      <alignment vertical="center"/>
    </xf>
    <xf numFmtId="44" fontId="4" fillId="0" borderId="28" xfId="57" applyFont="1" applyFill="1" applyBorder="1" applyAlignment="1">
      <alignment horizontal="center" vertical="center"/>
    </xf>
    <xf numFmtId="44" fontId="4" fillId="0" borderId="30" xfId="57" applyFont="1" applyFill="1" applyBorder="1" applyAlignment="1">
      <alignment horizontal="center" vertical="center"/>
    </xf>
    <xf numFmtId="44" fontId="4" fillId="0" borderId="24" xfId="57" applyFont="1" applyFill="1" applyBorder="1" applyAlignment="1">
      <alignment horizontal="center" vertical="center"/>
    </xf>
    <xf numFmtId="0" fontId="17" fillId="0" borderId="28" xfId="0" applyFont="1" applyFill="1" applyBorder="1" applyAlignment="1">
      <alignment horizontal="left" vertical="center" wrapText="1"/>
    </xf>
    <xf numFmtId="0" fontId="17" fillId="0" borderId="30"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28" xfId="0" applyFont="1" applyFill="1" applyBorder="1" applyAlignment="1">
      <alignment horizontal="left" vertical="center"/>
    </xf>
    <xf numFmtId="0" fontId="17" fillId="0" borderId="30" xfId="0" applyFont="1" applyFill="1" applyBorder="1" applyAlignment="1">
      <alignment horizontal="left" vertical="center"/>
    </xf>
    <xf numFmtId="0" fontId="17" fillId="0" borderId="24" xfId="0" applyFont="1" applyFill="1" applyBorder="1" applyAlignment="1">
      <alignment horizontal="left"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49" xfId="0" applyFont="1" applyFill="1" applyBorder="1" applyAlignment="1">
      <alignment horizontal="center" vertical="center"/>
    </xf>
    <xf numFmtId="44" fontId="17" fillId="0" borderId="52" xfId="57" applyFont="1" applyFill="1" applyBorder="1" applyAlignment="1">
      <alignment horizontal="center" vertical="center"/>
    </xf>
    <xf numFmtId="44" fontId="17" fillId="0" borderId="34" xfId="57" applyFont="1" applyFill="1" applyBorder="1" applyAlignment="1">
      <alignment horizontal="center" vertical="center"/>
    </xf>
    <xf numFmtId="44" fontId="17" fillId="0" borderId="54" xfId="57" applyFont="1" applyFill="1" applyBorder="1" applyAlignment="1">
      <alignment horizontal="center" vertical="center"/>
    </xf>
    <xf numFmtId="9" fontId="17" fillId="0" borderId="53" xfId="0" applyNumberFormat="1" applyFont="1" applyFill="1" applyBorder="1" applyAlignment="1">
      <alignment horizontal="center" vertical="center"/>
    </xf>
    <xf numFmtId="9" fontId="17" fillId="0" borderId="32" xfId="0" applyNumberFormat="1" applyFont="1" applyFill="1" applyBorder="1" applyAlignment="1">
      <alignment horizontal="center" vertical="center"/>
    </xf>
    <xf numFmtId="9" fontId="17" fillId="0" borderId="55" xfId="0" applyNumberFormat="1" applyFont="1" applyFill="1" applyBorder="1" applyAlignment="1">
      <alignment horizontal="center" vertical="center"/>
    </xf>
  </cellXfs>
  <cellStyles count="63">
    <cellStyle name="12" xfId="1"/>
    <cellStyle name="Cabeçalho 1" xfId="10"/>
    <cellStyle name="Cabeçalho 2" xfId="11"/>
    <cellStyle name="Comma0" xfId="12"/>
    <cellStyle name="Data" xfId="13"/>
    <cellStyle name="Euro" xfId="2"/>
    <cellStyle name="Fixo" xfId="14"/>
    <cellStyle name="Indefinido" xfId="15"/>
    <cellStyle name="Moeda" xfId="57" builtinId="4"/>
    <cellStyle name="Moeda 2" xfId="7"/>
    <cellStyle name="Moeda 2 2" xfId="16"/>
    <cellStyle name="Moeda 2 2 2" xfId="17"/>
    <cellStyle name="Moeda 2 3" xfId="18"/>
    <cellStyle name="Moeda 3" xfId="19"/>
    <cellStyle name="Moeda0" xfId="20"/>
    <cellStyle name="mpenho" xfId="21"/>
    <cellStyle name="mpenho 2" xfId="22"/>
    <cellStyle name="Neutra" xfId="50" builtinId="28"/>
    <cellStyle name="Neutra 2" xfId="62"/>
    <cellStyle name="Normal" xfId="0" builtinId="0"/>
    <cellStyle name="Normal 10" xfId="61"/>
    <cellStyle name="Normal 2" xfId="5"/>
    <cellStyle name="Normal 2 2" xfId="23"/>
    <cellStyle name="Normal 2 2 2" xfId="24"/>
    <cellStyle name="Normal 3" xfId="8"/>
    <cellStyle name="Normal 3 2" xfId="25"/>
    <cellStyle name="Normal 3 2 2" xfId="26"/>
    <cellStyle name="Normal 3 3" xfId="27"/>
    <cellStyle name="Normal 3 3 2" xfId="28"/>
    <cellStyle name="Normal 3 4" xfId="29"/>
    <cellStyle name="Normal 4" xfId="30"/>
    <cellStyle name="Normal 4 2" xfId="31"/>
    <cellStyle name="Normal 5" xfId="32"/>
    <cellStyle name="Normal 5 2" xfId="33"/>
    <cellStyle name="Normal 5 2 2" xfId="34"/>
    <cellStyle name="Normal 5 3" xfId="35"/>
    <cellStyle name="Normal 6" xfId="36"/>
    <cellStyle name="Normal 7" xfId="9"/>
    <cellStyle name="Normal 8" xfId="54"/>
    <cellStyle name="Normal_M.PLAN 02 - RELAÇÃO DE SERVIÇOS - REV.00" xfId="51"/>
    <cellStyle name="Normal_Plan3" xfId="52"/>
    <cellStyle name="padroes" xfId="3"/>
    <cellStyle name="planilhas" xfId="4"/>
    <cellStyle name="Porcentagem" xfId="58" builtinId="5"/>
    <cellStyle name="Porcentagem 2" xfId="37"/>
    <cellStyle name="Porcentagem 2 2" xfId="38"/>
    <cellStyle name="Porcentagem 2 2 2" xfId="39"/>
    <cellStyle name="Porcentagem 2 3" xfId="40"/>
    <cellStyle name="Porcentagem 3" xfId="56"/>
    <cellStyle name="Separador de milhares" xfId="49" builtinId="3"/>
    <cellStyle name="Separador de milhares 2" xfId="41"/>
    <cellStyle name="Separador de milhares 2 2" xfId="6"/>
    <cellStyle name="Separador de milhares 3" xfId="42"/>
    <cellStyle name="Separador de milhares 3 2" xfId="43"/>
    <cellStyle name="Separador de milhares 3 2 2" xfId="44"/>
    <cellStyle name="Separador de milhares 4" xfId="45"/>
    <cellStyle name="Separador de milhares 4 2" xfId="46"/>
    <cellStyle name="Separador de milhares 5" xfId="47"/>
    <cellStyle name="Separador de milhares 6" xfId="53"/>
    <cellStyle name="Separador de milhares 6 2" xfId="55"/>
    <cellStyle name="Separador de milhares 7" xfId="59"/>
    <cellStyle name="Separador de milhares 8" xfId="60"/>
    <cellStyle name="Vírgula0" xfId="48"/>
  </cellStyles>
  <dxfs count="0"/>
  <tableStyles count="0" defaultTableStyle="TableStyleMedium9" defaultPivotStyle="PivotStyleLight16"/>
  <colors>
    <mruColors>
      <color rgb="FFFFFF99"/>
      <color rgb="FF948B54"/>
      <color rgb="FFC8C29C"/>
      <color rgb="FFD1CCA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4"/>
  <c:chart>
    <c:plotArea>
      <c:layout>
        <c:manualLayout>
          <c:layoutTarget val="inner"/>
          <c:xMode val="edge"/>
          <c:yMode val="edge"/>
          <c:x val="7.1090216566524381E-2"/>
          <c:y val="6.8430330186627294E-2"/>
          <c:w val="0.75921134012583902"/>
          <c:h val="0.79003094895747616"/>
        </c:manualLayout>
      </c:layout>
      <c:barChart>
        <c:barDir val="col"/>
        <c:grouping val="clustered"/>
        <c:ser>
          <c:idx val="49"/>
          <c:order val="0"/>
          <c:cat>
            <c:strRef>
              <c:f>CRONOGRAMA!$E$11:$AC$11</c:f>
              <c:strCache>
                <c:ptCount val="25"/>
                <c:pt idx="0">
                  <c:v>MÊS</c:v>
                </c:pt>
                <c:pt idx="1">
                  <c:v>MÊS</c:v>
                </c:pt>
                <c:pt idx="2">
                  <c:v>MÊS</c:v>
                </c:pt>
                <c:pt idx="3">
                  <c:v>MÊS</c:v>
                </c:pt>
                <c:pt idx="4">
                  <c:v>MÊS</c:v>
                </c:pt>
                <c:pt idx="5">
                  <c:v>MÊS</c:v>
                </c:pt>
                <c:pt idx="6">
                  <c:v>MÊS</c:v>
                </c:pt>
                <c:pt idx="7">
                  <c:v>MÊS</c:v>
                </c:pt>
                <c:pt idx="8">
                  <c:v>MÊS</c:v>
                </c:pt>
                <c:pt idx="9">
                  <c:v>MÊS</c:v>
                </c:pt>
                <c:pt idx="10">
                  <c:v>MÊS</c:v>
                </c:pt>
                <c:pt idx="11">
                  <c:v>MÊS</c:v>
                </c:pt>
                <c:pt idx="12">
                  <c:v>MÊS</c:v>
                </c:pt>
                <c:pt idx="13">
                  <c:v>MÊS</c:v>
                </c:pt>
                <c:pt idx="14">
                  <c:v>MÊS</c:v>
                </c:pt>
                <c:pt idx="15">
                  <c:v>MÊS</c:v>
                </c:pt>
                <c:pt idx="16">
                  <c:v>MÊS</c:v>
                </c:pt>
                <c:pt idx="17">
                  <c:v>MÊS</c:v>
                </c:pt>
                <c:pt idx="18">
                  <c:v>MÊS</c:v>
                </c:pt>
                <c:pt idx="19">
                  <c:v>MÊS</c:v>
                </c:pt>
                <c:pt idx="20">
                  <c:v>MÊS</c:v>
                </c:pt>
                <c:pt idx="21">
                  <c:v>MÊS</c:v>
                </c:pt>
                <c:pt idx="22">
                  <c:v>MÊS</c:v>
                </c:pt>
                <c:pt idx="23">
                  <c:v>MÊS</c:v>
                </c:pt>
                <c:pt idx="24">
                  <c:v>MÊS</c:v>
                </c:pt>
              </c:strCache>
            </c:strRef>
          </c:cat>
          <c:val>
            <c:numRef>
              <c:f>CRONOGRAMA!$E$61:$AC$61</c:f>
              <c:numCache>
                <c:formatCode>"R$"\ #,##0.00</c:formatCode>
                <c:ptCount val="25"/>
                <c:pt idx="0">
                  <c:v>0</c:v>
                </c:pt>
                <c:pt idx="1">
                  <c:v>0</c:v>
                </c:pt>
                <c:pt idx="2">
                  <c:v>0</c:v>
                </c:pt>
                <c:pt idx="3">
                  <c:v>0</c:v>
                </c:pt>
                <c:pt idx="4">
                  <c:v>0.01</c:v>
                </c:pt>
                <c:pt idx="5">
                  <c:v>0</c:v>
                </c:pt>
                <c:pt idx="6">
                  <c:v>0</c:v>
                </c:pt>
                <c:pt idx="7">
                  <c:v>0</c:v>
                </c:pt>
                <c:pt idx="8">
                  <c:v>0</c:v>
                </c:pt>
                <c:pt idx="9">
                  <c:v>0</c:v>
                </c:pt>
                <c:pt idx="10">
                  <c:v>-0.01</c:v>
                </c:pt>
                <c:pt idx="11">
                  <c:v>-0.02</c:v>
                </c:pt>
                <c:pt idx="12">
                  <c:v>0</c:v>
                </c:pt>
                <c:pt idx="13">
                  <c:v>0</c:v>
                </c:pt>
                <c:pt idx="14">
                  <c:v>0</c:v>
                </c:pt>
                <c:pt idx="15">
                  <c:v>0</c:v>
                </c:pt>
                <c:pt idx="16">
                  <c:v>0</c:v>
                </c:pt>
                <c:pt idx="17">
                  <c:v>0</c:v>
                </c:pt>
                <c:pt idx="18">
                  <c:v>0</c:v>
                </c:pt>
                <c:pt idx="19">
                  <c:v>-0.01</c:v>
                </c:pt>
                <c:pt idx="20">
                  <c:v>-0.01</c:v>
                </c:pt>
                <c:pt idx="21">
                  <c:v>-0.02</c:v>
                </c:pt>
                <c:pt idx="22">
                  <c:v>-0.01</c:v>
                </c:pt>
                <c:pt idx="23">
                  <c:v>0</c:v>
                </c:pt>
                <c:pt idx="24">
                  <c:v>-0.01</c:v>
                </c:pt>
              </c:numCache>
            </c:numRef>
          </c:val>
        </c:ser>
        <c:dLbls/>
        <c:axId val="98145792"/>
        <c:axId val="98147328"/>
      </c:barChart>
      <c:catAx>
        <c:axId val="98145792"/>
        <c:scaling>
          <c:orientation val="minMax"/>
        </c:scaling>
        <c:axPos val="b"/>
        <c:tickLblPos val="nextTo"/>
        <c:txPr>
          <a:bodyPr/>
          <a:lstStyle/>
          <a:p>
            <a:pPr>
              <a:defRPr lang="pt-BR" sz="1200"/>
            </a:pPr>
            <a:endParaRPr lang="pt-BR"/>
          </a:p>
        </c:txPr>
        <c:crossAx val="98147328"/>
        <c:crosses val="autoZero"/>
        <c:auto val="1"/>
        <c:lblAlgn val="ctr"/>
        <c:lblOffset val="100"/>
      </c:catAx>
      <c:valAx>
        <c:axId val="98147328"/>
        <c:scaling>
          <c:orientation val="minMax"/>
        </c:scaling>
        <c:delete val="1"/>
        <c:axPos val="l"/>
        <c:majorGridlines/>
        <c:numFmt formatCode="&quot;R$&quot;\ #,##0.00" sourceLinked="1"/>
        <c:tickLblPos val="none"/>
        <c:crossAx val="98145792"/>
        <c:crosses val="autoZero"/>
        <c:crossBetween val="between"/>
      </c:valAx>
      <c:spPr>
        <a:noFill/>
      </c:spPr>
    </c:plotArea>
    <c:plotVisOnly val="1"/>
    <c:dispBlanksAs val="gap"/>
  </c:chart>
  <c:spPr>
    <a:noFill/>
  </c:spPr>
  <c:printSettings>
    <c:headerFooter/>
    <c:pageMargins b="0.78740157499999996" l="0.511811024" r="0.511811024" t="0.78740157499999996" header="0.31496062000000713" footer="0.3149606200000071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chart" Target="../charts/chart1.xml"/><Relationship Id="rId1" Type="http://schemas.openxmlformats.org/officeDocument/2006/relationships/image" Target="../media/image1.jpeg"/><Relationship Id="rId4"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xdr:col>
      <xdr:colOff>1924050</xdr:colOff>
      <xdr:row>2</xdr:row>
      <xdr:rowOff>152400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
          <a:ext cx="2638425" cy="504825"/>
        </a:xfrm>
        <a:prstGeom prst="rect">
          <a:avLst/>
        </a:prstGeom>
        <a:noFill/>
        <a:ln w="9525">
          <a:noFill/>
          <a:miter lim="800000"/>
          <a:headEnd/>
          <a:tailEnd/>
        </a:ln>
      </xdr:spPr>
    </xdr:pic>
    <xdr:clientData/>
  </xdr:twoCellAnchor>
  <xdr:twoCellAnchor editAs="oneCell">
    <xdr:from>
      <xdr:col>2</xdr:col>
      <xdr:colOff>609600</xdr:colOff>
      <xdr:row>2264</xdr:row>
      <xdr:rowOff>0</xdr:rowOff>
    </xdr:from>
    <xdr:to>
      <xdr:col>3</xdr:col>
      <xdr:colOff>19050</xdr:colOff>
      <xdr:row>2265</xdr:row>
      <xdr:rowOff>1590</xdr:rowOff>
    </xdr:to>
    <xdr:sp macro="" textlink="">
      <xdr:nvSpPr>
        <xdr:cNvPr id="5" name="Text Box 19"/>
        <xdr:cNvSpPr txBox="1">
          <a:spLocks noChangeArrowheads="1"/>
        </xdr:cNvSpPr>
      </xdr:nvSpPr>
      <xdr:spPr bwMode="auto">
        <a:xfrm>
          <a:off x="6705600" y="644947275"/>
          <a:ext cx="19050" cy="2571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6"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7"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8"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9"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0"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1"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2"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3"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4"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5"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6"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7"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8"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9"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20"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1"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2"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3"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4"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5"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6"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7"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8"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9"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0"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1"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2"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33"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4"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5"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6"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7"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8"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1875</xdr:row>
      <xdr:rowOff>0</xdr:rowOff>
    </xdr:from>
    <xdr:to>
      <xdr:col>3</xdr:col>
      <xdr:colOff>19050</xdr:colOff>
      <xdr:row>1876</xdr:row>
      <xdr:rowOff>9527</xdr:rowOff>
    </xdr:to>
    <xdr:sp macro="" textlink="">
      <xdr:nvSpPr>
        <xdr:cNvPr id="39" name="Text Box 19"/>
        <xdr:cNvSpPr txBox="1">
          <a:spLocks noChangeArrowheads="1"/>
        </xdr:cNvSpPr>
      </xdr:nvSpPr>
      <xdr:spPr bwMode="auto">
        <a:xfrm>
          <a:off x="6705600" y="525379950"/>
          <a:ext cx="19050" cy="2571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2"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3"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4"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5"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6"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7"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8"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9"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0"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1"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5"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6"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7"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8"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9"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5"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6"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7"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8"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69"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0"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1"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2"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73" name="Text Box 19"/>
        <xdr:cNvSpPr txBox="1">
          <a:spLocks noChangeArrowheads="1"/>
        </xdr:cNvSpPr>
      </xdr:nvSpPr>
      <xdr:spPr bwMode="auto">
        <a:xfrm>
          <a:off x="6705600" y="529570950"/>
          <a:ext cx="19050" cy="257175"/>
        </a:xfrm>
        <a:prstGeom prst="rect">
          <a:avLst/>
        </a:prstGeom>
        <a:noFill/>
        <a:ln w="9525">
          <a:noFill/>
          <a:miter lim="800000"/>
          <a:headEnd/>
          <a:tailEnd/>
        </a:ln>
      </xdr:spPr>
    </xdr:sp>
    <xdr:clientData/>
  </xdr:twoCellAnchor>
  <xdr:twoCellAnchor editAs="oneCell">
    <xdr:from>
      <xdr:col>2</xdr:col>
      <xdr:colOff>609600</xdr:colOff>
      <xdr:row>2020</xdr:row>
      <xdr:rowOff>0</xdr:rowOff>
    </xdr:from>
    <xdr:to>
      <xdr:col>3</xdr:col>
      <xdr:colOff>19050</xdr:colOff>
      <xdr:row>2021</xdr:row>
      <xdr:rowOff>9525</xdr:rowOff>
    </xdr:to>
    <xdr:sp macro="" textlink="">
      <xdr:nvSpPr>
        <xdr:cNvPr id="74" name="Text Box 19"/>
        <xdr:cNvSpPr txBox="1">
          <a:spLocks noChangeArrowheads="1"/>
        </xdr:cNvSpPr>
      </xdr:nvSpPr>
      <xdr:spPr bwMode="auto">
        <a:xfrm>
          <a:off x="6705600" y="549554400"/>
          <a:ext cx="19050" cy="257175"/>
        </a:xfrm>
        <a:prstGeom prst="rect">
          <a:avLst/>
        </a:prstGeom>
        <a:noFill/>
        <a:ln w="9525">
          <a:noFill/>
          <a:miter lim="800000"/>
          <a:headEnd/>
          <a:tailEnd/>
        </a:ln>
      </xdr:spPr>
    </xdr:sp>
    <xdr:clientData/>
  </xdr:twoCellAnchor>
  <xdr:twoCellAnchor editAs="oneCell">
    <xdr:from>
      <xdr:col>2</xdr:col>
      <xdr:colOff>609600</xdr:colOff>
      <xdr:row>2032</xdr:row>
      <xdr:rowOff>0</xdr:rowOff>
    </xdr:from>
    <xdr:to>
      <xdr:col>3</xdr:col>
      <xdr:colOff>19050</xdr:colOff>
      <xdr:row>2033</xdr:row>
      <xdr:rowOff>9528</xdr:rowOff>
    </xdr:to>
    <xdr:sp macro="" textlink="">
      <xdr:nvSpPr>
        <xdr:cNvPr id="75" name="Text Box 19"/>
        <xdr:cNvSpPr txBox="1">
          <a:spLocks noChangeArrowheads="1"/>
        </xdr:cNvSpPr>
      </xdr:nvSpPr>
      <xdr:spPr bwMode="auto">
        <a:xfrm>
          <a:off x="6705600" y="557888775"/>
          <a:ext cx="19050" cy="257175"/>
        </a:xfrm>
        <a:prstGeom prst="rect">
          <a:avLst/>
        </a:prstGeom>
        <a:noFill/>
        <a:ln w="9525">
          <a:noFill/>
          <a:miter lim="800000"/>
          <a:headEnd/>
          <a:tailEnd/>
        </a:ln>
      </xdr:spPr>
    </xdr:sp>
    <xdr:clientData/>
  </xdr:twoCellAnchor>
  <xdr:twoCellAnchor editAs="oneCell">
    <xdr:from>
      <xdr:col>2</xdr:col>
      <xdr:colOff>609600</xdr:colOff>
      <xdr:row>2037</xdr:row>
      <xdr:rowOff>0</xdr:rowOff>
    </xdr:from>
    <xdr:to>
      <xdr:col>3</xdr:col>
      <xdr:colOff>19050</xdr:colOff>
      <xdr:row>2038</xdr:row>
      <xdr:rowOff>9525</xdr:rowOff>
    </xdr:to>
    <xdr:sp macro="" textlink="">
      <xdr:nvSpPr>
        <xdr:cNvPr id="76" name="Text Box 19"/>
        <xdr:cNvSpPr txBox="1">
          <a:spLocks noChangeArrowheads="1"/>
        </xdr:cNvSpPr>
      </xdr:nvSpPr>
      <xdr:spPr bwMode="auto">
        <a:xfrm>
          <a:off x="6705600" y="558812700"/>
          <a:ext cx="19050" cy="2571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7"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8"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79"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80"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1"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2"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3"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4"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5"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6"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2079</xdr:row>
      <xdr:rowOff>0</xdr:rowOff>
    </xdr:from>
    <xdr:to>
      <xdr:col>3</xdr:col>
      <xdr:colOff>19050</xdr:colOff>
      <xdr:row>2079</xdr:row>
      <xdr:rowOff>180975</xdr:rowOff>
    </xdr:to>
    <xdr:sp macro="" textlink="">
      <xdr:nvSpPr>
        <xdr:cNvPr id="87" name="Text Box 19"/>
        <xdr:cNvSpPr txBox="1">
          <a:spLocks noChangeArrowheads="1"/>
        </xdr:cNvSpPr>
      </xdr:nvSpPr>
      <xdr:spPr bwMode="auto">
        <a:xfrm>
          <a:off x="6705600" y="57970102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8"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9"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0"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1"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19050</xdr:colOff>
      <xdr:row>2111</xdr:row>
      <xdr:rowOff>9524</xdr:rowOff>
    </xdr:to>
    <xdr:sp macro="" textlink="">
      <xdr:nvSpPr>
        <xdr:cNvPr id="92" name="Text Box 19"/>
        <xdr:cNvSpPr txBox="1">
          <a:spLocks noChangeArrowheads="1"/>
        </xdr:cNvSpPr>
      </xdr:nvSpPr>
      <xdr:spPr bwMode="auto">
        <a:xfrm>
          <a:off x="6705600" y="591150075"/>
          <a:ext cx="19050" cy="2571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3"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4"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5"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6"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7"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8"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9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1"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102"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4"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5"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6"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7"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8"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9"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0"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1"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2"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3"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4"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5"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6"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7"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8"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9"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20"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1"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2"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3"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4"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5"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6"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7"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8"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1"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2"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4"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5"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6"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7"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8"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39"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0"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1"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42"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3"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4"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5"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6"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7"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8"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9"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50"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1"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2"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3"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4"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5"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6"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7"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8"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59"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0"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1"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2"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3"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4"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5"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6"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7"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8"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9"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70"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1"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2"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3"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4"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5"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7"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8"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9"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0"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1"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2"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3"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5"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6"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7"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8"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9"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90"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1"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2"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3"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4"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5"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6"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7"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8"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99"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0"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1"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2"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3"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4"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5"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6"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7"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8"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9"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10"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1"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2"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3"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4"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5"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6"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7"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8"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19"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0"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1"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2"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3"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4"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5"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6"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7"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8"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9"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30"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1"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2"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3"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4"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5"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6"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7"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8"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39"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0"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1"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2"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3"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4"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5"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6"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7"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8"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9"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50"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1"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2"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3"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4"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5"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6"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7"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8"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59"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0"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1"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2"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3"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4"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5"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6"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7"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8"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9"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70"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1"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2"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3"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4"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5"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6"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7"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8"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79"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0"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1"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2"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3"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4"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5"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6"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7"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8"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9"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90"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1"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2"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3"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4"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5"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6"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7"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8"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299"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0"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1"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2"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3"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4"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5"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6"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8702</xdr:colOff>
      <xdr:row>2111</xdr:row>
      <xdr:rowOff>19049</xdr:rowOff>
    </xdr:to>
    <xdr:sp macro="" textlink="">
      <xdr:nvSpPr>
        <xdr:cNvPr id="307" name="Text Box 19"/>
        <xdr:cNvSpPr txBox="1">
          <a:spLocks noChangeArrowheads="1"/>
        </xdr:cNvSpPr>
      </xdr:nvSpPr>
      <xdr:spPr bwMode="auto">
        <a:xfrm>
          <a:off x="6705600" y="591150075"/>
          <a:ext cx="0" cy="266700"/>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8"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9"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0"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1"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2"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3"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6"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9"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1"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2"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3"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6"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9"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1"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2"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3"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4"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5"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6"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7"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8"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9"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40"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1"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2"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3"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4"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5"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6"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7"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8"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9"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2187</xdr:row>
      <xdr:rowOff>0</xdr:rowOff>
    </xdr:from>
    <xdr:to>
      <xdr:col>3</xdr:col>
      <xdr:colOff>8702</xdr:colOff>
      <xdr:row>2188</xdr:row>
      <xdr:rowOff>19047</xdr:rowOff>
    </xdr:to>
    <xdr:sp macro="" textlink="">
      <xdr:nvSpPr>
        <xdr:cNvPr id="350" name="Text Box 19"/>
        <xdr:cNvSpPr txBox="1">
          <a:spLocks noChangeArrowheads="1"/>
        </xdr:cNvSpPr>
      </xdr:nvSpPr>
      <xdr:spPr bwMode="auto">
        <a:xfrm>
          <a:off x="6705600" y="628002300"/>
          <a:ext cx="0" cy="266700"/>
        </a:xfrm>
        <a:prstGeom prst="rect">
          <a:avLst/>
        </a:prstGeom>
        <a:noFill/>
        <a:ln w="9525">
          <a:noFill/>
          <a:miter lim="800000"/>
          <a:headEnd/>
          <a:tailEnd/>
        </a:ln>
      </xdr:spPr>
    </xdr:sp>
    <xdr:clientData/>
  </xdr:twoCellAnchor>
  <xdr:twoCellAnchor editAs="oneCell">
    <xdr:from>
      <xdr:col>2</xdr:col>
      <xdr:colOff>609600</xdr:colOff>
      <xdr:row>2137</xdr:row>
      <xdr:rowOff>0</xdr:rowOff>
    </xdr:from>
    <xdr:to>
      <xdr:col>3</xdr:col>
      <xdr:colOff>8702</xdr:colOff>
      <xdr:row>2138</xdr:row>
      <xdr:rowOff>9526</xdr:rowOff>
    </xdr:to>
    <xdr:sp macro="" textlink="">
      <xdr:nvSpPr>
        <xdr:cNvPr id="351" name="Text Box 19"/>
        <xdr:cNvSpPr txBox="1">
          <a:spLocks noChangeArrowheads="1"/>
        </xdr:cNvSpPr>
      </xdr:nvSpPr>
      <xdr:spPr bwMode="auto">
        <a:xfrm>
          <a:off x="6705600" y="606580575"/>
          <a:ext cx="0" cy="25717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335</xdr:rowOff>
    </xdr:to>
    <xdr:sp macro="" textlink="">
      <xdr:nvSpPr>
        <xdr:cNvPr id="67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5"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6"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7"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8"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7139</xdr:rowOff>
    </xdr:to>
    <xdr:sp macro="" textlink="">
      <xdr:nvSpPr>
        <xdr:cNvPr id="679"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0"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1"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2"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3"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4"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5"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6"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7"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8"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9"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0"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1"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2"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3"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4"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5"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6"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7"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8"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9"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0"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1"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2"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3"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4"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5"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8"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9"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2"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3"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4"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5"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8"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9"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2"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3"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4"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5"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6"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7"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8"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9"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0"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1"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2"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3"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4"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5"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6"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7"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8"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9"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2"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3"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4"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5"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6"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7"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8"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9"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9521</xdr:rowOff>
    </xdr:to>
    <xdr:sp macro="" textlink="">
      <xdr:nvSpPr>
        <xdr:cNvPr id="430"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3"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7"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8"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3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1"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2"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5"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6"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9"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50"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3"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4"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7"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8"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5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1"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2"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5"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6"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9"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70"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3"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4"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7"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8"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7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1"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2"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5"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6"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9"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90"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3"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4"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7"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8"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8702</xdr:colOff>
      <xdr:row>1938</xdr:row>
      <xdr:rowOff>9522</xdr:rowOff>
    </xdr:to>
    <xdr:sp macro="" textlink="">
      <xdr:nvSpPr>
        <xdr:cNvPr id="499"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4"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1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2"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3"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4"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5"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6"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2"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3"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7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5"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6"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7"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8"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9"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0"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3"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6"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8"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9"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90"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599"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0"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1"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7"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9"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0"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1"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2"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3"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4"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5"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6"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1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54766</xdr:rowOff>
    </xdr:to>
    <xdr:sp macro="" textlink="">
      <xdr:nvSpPr>
        <xdr:cNvPr id="1618" name="Text Box 19"/>
        <xdr:cNvSpPr txBox="1">
          <a:spLocks noChangeArrowheads="1"/>
        </xdr:cNvSpPr>
      </xdr:nvSpPr>
      <xdr:spPr bwMode="auto">
        <a:xfrm>
          <a:off x="6705600" y="9172575"/>
          <a:ext cx="4762" cy="25479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4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9"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6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9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7"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8"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9"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0"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1"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1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7"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8"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4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0"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1"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2"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3"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4"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5"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8"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1"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3"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4"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5"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4"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5"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6"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2"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4"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5"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6"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7"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8"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9"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90"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91"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9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7142</xdr:rowOff>
    </xdr:to>
    <xdr:sp macro="" textlink="">
      <xdr:nvSpPr>
        <xdr:cNvPr id="1193" name="Text Box 19"/>
        <xdr:cNvSpPr txBox="1">
          <a:spLocks noChangeArrowheads="1"/>
        </xdr:cNvSpPr>
      </xdr:nvSpPr>
      <xdr:spPr bwMode="auto">
        <a:xfrm>
          <a:off x="6705600" y="28079700"/>
          <a:ext cx="4762" cy="25479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19050</xdr:colOff>
      <xdr:row>585</xdr:row>
      <xdr:rowOff>9526</xdr:rowOff>
    </xdr:to>
    <xdr:sp macro="" textlink="">
      <xdr:nvSpPr>
        <xdr:cNvPr id="119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199"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7"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1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1"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5"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19"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3"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3998</xdr:colOff>
      <xdr:row>585</xdr:row>
      <xdr:rowOff>9527</xdr:rowOff>
    </xdr:to>
    <xdr:sp macro="" textlink="">
      <xdr:nvSpPr>
        <xdr:cNvPr id="122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19050</xdr:colOff>
      <xdr:row>606</xdr:row>
      <xdr:rowOff>9524</xdr:rowOff>
    </xdr:to>
    <xdr:sp macro="" textlink="">
      <xdr:nvSpPr>
        <xdr:cNvPr id="122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2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6"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8"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9"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40"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2"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3"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4"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6"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7"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8"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4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4"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5"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6"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8"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9"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60"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2"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3"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4"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6"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7"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8"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6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0"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1"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61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0"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1"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2"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3"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4"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5"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6"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7"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8"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9"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0"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1"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2"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3"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4"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5"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6"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7"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8"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9"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0"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1"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2"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3"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3998</xdr:colOff>
      <xdr:row>606</xdr:row>
      <xdr:rowOff>9525</xdr:rowOff>
    </xdr:to>
    <xdr:sp macro="" textlink="">
      <xdr:nvSpPr>
        <xdr:cNvPr id="1644"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19050</xdr:colOff>
      <xdr:row>700</xdr:row>
      <xdr:rowOff>9525</xdr:rowOff>
    </xdr:to>
    <xdr:sp macro="" textlink="">
      <xdr:nvSpPr>
        <xdr:cNvPr id="1645"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8"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9"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0"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2"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3"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4"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3998</xdr:colOff>
      <xdr:row>700</xdr:row>
      <xdr:rowOff>9526</xdr:rowOff>
    </xdr:to>
    <xdr:sp macro="" textlink="">
      <xdr:nvSpPr>
        <xdr:cNvPr id="1686"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19050</xdr:colOff>
      <xdr:row>724</xdr:row>
      <xdr:rowOff>9525</xdr:rowOff>
    </xdr:to>
    <xdr:sp macro="" textlink="">
      <xdr:nvSpPr>
        <xdr:cNvPr id="1687"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6"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7"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8"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9"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0"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1"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2"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3"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4"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5"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6"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7"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8"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9"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0"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1"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2"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3"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4"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5"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6"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7"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8"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9"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0"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1"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2"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3"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4"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5"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6"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7"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3998</xdr:colOff>
      <xdr:row>724</xdr:row>
      <xdr:rowOff>9526</xdr:rowOff>
    </xdr:to>
    <xdr:sp macro="" textlink="">
      <xdr:nvSpPr>
        <xdr:cNvPr id="1728"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29"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0"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1"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2"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73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2"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3"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4"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5"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6"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7"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8"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9"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0"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1"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2"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3"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4"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5"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6"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7"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8"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9"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0"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1"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0"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1"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2"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3"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4"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5"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6"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7"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8"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9"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0"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1"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6"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7"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8"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9"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8"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9"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0"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1"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9526</xdr:rowOff>
    </xdr:to>
    <xdr:sp macro="" textlink="">
      <xdr:nvSpPr>
        <xdr:cNvPr id="1802"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80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2"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6"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7"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8"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9"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3"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8"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9"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0"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1"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0"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1"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2"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3"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4"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5"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6"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7"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8"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9"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0"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1"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6"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7"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8"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9"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9524</xdr:rowOff>
    </xdr:to>
    <xdr:sp macro="" textlink="">
      <xdr:nvSpPr>
        <xdr:cNvPr id="18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3"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4"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7"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8"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8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1"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2"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5"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6"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89"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0"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3"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4"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7"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8"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90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1"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2"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5"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6"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09"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0"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3"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4"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7"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8"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2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1"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2"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5"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6"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29"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0"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3"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4"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3998</xdr:colOff>
      <xdr:row>1938</xdr:row>
      <xdr:rowOff>9525</xdr:rowOff>
    </xdr:to>
    <xdr:sp macro="" textlink="">
      <xdr:nvSpPr>
        <xdr:cNvPr id="193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3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3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0"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8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8"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9"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0"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1"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2"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8"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9"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1"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2"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3"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4"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5"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6"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49"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2"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4"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5"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6"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5"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6"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7"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3"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5"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6"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7"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8"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79"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0"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1"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82"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8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0</xdr:rowOff>
    </xdr:to>
    <xdr:sp macro="" textlink="">
      <xdr:nvSpPr>
        <xdr:cNvPr id="2284" name="Text Box 19"/>
        <xdr:cNvSpPr txBox="1">
          <a:spLocks noChangeArrowheads="1"/>
        </xdr:cNvSpPr>
      </xdr:nvSpPr>
      <xdr:spPr bwMode="auto">
        <a:xfrm>
          <a:off x="6905625" y="2085975"/>
          <a:ext cx="3998"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85" name="Text Box 19"/>
        <xdr:cNvSpPr txBox="1">
          <a:spLocks noChangeArrowheads="1"/>
        </xdr:cNvSpPr>
      </xdr:nvSpPr>
      <xdr:spPr bwMode="auto">
        <a:xfrm>
          <a:off x="6905625" y="2085975"/>
          <a:ext cx="19050" cy="247988"/>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9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49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49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7"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8"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9"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10"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1"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2"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3"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4"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5"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6"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7"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8"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19"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0"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1"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2"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3"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4"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5"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6"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3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5"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6"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7"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8"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39"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0"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1"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2"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3"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4"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5"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6"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5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1"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2"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3"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4"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5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3"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4"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5"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6"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9527</xdr:rowOff>
    </xdr:to>
    <xdr:sp macro="" textlink="">
      <xdr:nvSpPr>
        <xdr:cNvPr id="256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5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7"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8"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9"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80"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1"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2"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3"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4"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5"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6"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7"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8"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89"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0"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1"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2"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3"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4"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5"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6"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60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5"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6"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7"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8"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09"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0"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1"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2"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3"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4"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5"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6"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2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1"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2"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3"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4"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2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xdr:from>
      <xdr:col>4</xdr:col>
      <xdr:colOff>285750</xdr:colOff>
      <xdr:row>4</xdr:row>
      <xdr:rowOff>39993</xdr:rowOff>
    </xdr:from>
    <xdr:to>
      <xdr:col>5</xdr:col>
      <xdr:colOff>802821</xdr:colOff>
      <xdr:row>4</xdr:row>
      <xdr:rowOff>244929</xdr:rowOff>
    </xdr:to>
    <xdr:pic>
      <xdr:nvPicPr>
        <xdr:cNvPr id="236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8229600" y="782943"/>
          <a:ext cx="1717221" cy="204936"/>
        </a:xfrm>
        <a:prstGeom prst="rect">
          <a:avLst/>
        </a:prstGeom>
        <a:noFill/>
        <a:ln w="9525">
          <a:noFill/>
          <a:miter lim="800000"/>
          <a:headEnd/>
          <a:tailEnd/>
        </a:ln>
      </xdr:spPr>
    </xdr:pic>
    <xdr:clientData/>
  </xdr:twoCellAnchor>
  <xdr:twoCellAnchor>
    <xdr:from>
      <xdr:col>4</xdr:col>
      <xdr:colOff>333033</xdr:colOff>
      <xdr:row>1</xdr:row>
      <xdr:rowOff>40821</xdr:rowOff>
    </xdr:from>
    <xdr:to>
      <xdr:col>5</xdr:col>
      <xdr:colOff>585107</xdr:colOff>
      <xdr:row>3</xdr:row>
      <xdr:rowOff>13607</xdr:rowOff>
    </xdr:to>
    <xdr:pic>
      <xdr:nvPicPr>
        <xdr:cNvPr id="2364" name="Picture 2" descr="Padrão Laghi - v12"/>
        <xdr:cNvPicPr>
          <a:picLocks noChangeAspect="1" noChangeArrowheads="1"/>
        </xdr:cNvPicPr>
      </xdr:nvPicPr>
      <xdr:blipFill>
        <a:blip xmlns:r="http://schemas.openxmlformats.org/officeDocument/2006/relationships" r:embed="rId3" cstate="print"/>
        <a:srcRect/>
        <a:stretch>
          <a:fillRect/>
        </a:stretch>
      </xdr:blipFill>
      <xdr:spPr bwMode="auto">
        <a:xfrm>
          <a:off x="8276883" y="269421"/>
          <a:ext cx="1452224" cy="42998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123825</xdr:rowOff>
    </xdr:from>
    <xdr:to>
      <xdr:col>1</xdr:col>
      <xdr:colOff>3090413</xdr:colOff>
      <xdr:row>3</xdr:row>
      <xdr:rowOff>133350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409575" y="123825"/>
          <a:ext cx="3214238" cy="695325"/>
        </a:xfrm>
        <a:prstGeom prst="rect">
          <a:avLst/>
        </a:prstGeom>
        <a:noFill/>
        <a:ln w="9525">
          <a:noFill/>
          <a:miter lim="800000"/>
          <a:headEnd/>
          <a:tailEnd/>
        </a:ln>
      </xdr:spPr>
    </xdr:pic>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7"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2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5"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6"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7"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8"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9"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5"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6"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7"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8"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9"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0"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1"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2"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5"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6"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0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8"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9"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0"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1"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2"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8"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9"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5"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6"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2"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3"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0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10"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3"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4"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635000</xdr:colOff>
      <xdr:row>25</xdr:row>
      <xdr:rowOff>9525</xdr:rowOff>
    </xdr:to>
    <xdr:sp macro="" textlink="">
      <xdr:nvSpPr>
        <xdr:cNvPr id="230"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7"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3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2"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4"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5"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5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1"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2"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4"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8"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9"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0"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1"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2"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3"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5"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6"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7"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8"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9"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0"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2"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3"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5"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6"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7"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8"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79"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80"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2"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3"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4"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5"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6"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7"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0"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1"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3"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4"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7"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0"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1"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3"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4"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7"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8"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09"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0"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1"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2"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3"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4"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5"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8"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9"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0"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1"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2"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3"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4"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5"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8"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9"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0"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1"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2"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3"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4"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5"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6"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9"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0"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1"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2"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3"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4"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5"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6"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9"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50"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xdr:from>
      <xdr:col>1</xdr:col>
      <xdr:colOff>1920874</xdr:colOff>
      <xdr:row>65</xdr:row>
      <xdr:rowOff>0</xdr:rowOff>
    </xdr:from>
    <xdr:to>
      <xdr:col>37</xdr:col>
      <xdr:colOff>214313</xdr:colOff>
      <xdr:row>90</xdr:row>
      <xdr:rowOff>61912</xdr:rowOff>
    </xdr:to>
    <xdr:graphicFrame macro="">
      <xdr:nvGraphicFramePr>
        <xdr:cNvPr id="352" name="Gráfico 3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495300</xdr:colOff>
      <xdr:row>6</xdr:row>
      <xdr:rowOff>78095</xdr:rowOff>
    </xdr:from>
    <xdr:to>
      <xdr:col>27</xdr:col>
      <xdr:colOff>1257758</xdr:colOff>
      <xdr:row>7</xdr:row>
      <xdr:rowOff>266700</xdr:rowOff>
    </xdr:to>
    <xdr:pic>
      <xdr:nvPicPr>
        <xdr:cNvPr id="35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5434250" y="1449695"/>
          <a:ext cx="2534108" cy="302905"/>
        </a:xfrm>
        <a:prstGeom prst="rect">
          <a:avLst/>
        </a:prstGeom>
        <a:noFill/>
        <a:ln w="9525">
          <a:noFill/>
          <a:miter lim="800000"/>
          <a:headEnd/>
          <a:tailEnd/>
        </a:ln>
      </xdr:spPr>
    </xdr:pic>
    <xdr:clientData/>
  </xdr:twoCellAnchor>
  <xdr:twoCellAnchor>
    <xdr:from>
      <xdr:col>26</xdr:col>
      <xdr:colOff>466383</xdr:colOff>
      <xdr:row>2</xdr:row>
      <xdr:rowOff>95250</xdr:rowOff>
    </xdr:from>
    <xdr:to>
      <xdr:col>27</xdr:col>
      <xdr:colOff>1104529</xdr:colOff>
      <xdr:row>5</xdr:row>
      <xdr:rowOff>133350</xdr:rowOff>
    </xdr:to>
    <xdr:pic>
      <xdr:nvPicPr>
        <xdr:cNvPr id="353" name="Picture 2" descr="Padrão Laghi - v12"/>
        <xdr:cNvPicPr>
          <a:picLocks noChangeAspect="1" noChangeArrowheads="1"/>
        </xdr:cNvPicPr>
      </xdr:nvPicPr>
      <xdr:blipFill>
        <a:blip xmlns:r="http://schemas.openxmlformats.org/officeDocument/2006/relationships" r:embed="rId4" cstate="print"/>
        <a:srcRect/>
        <a:stretch>
          <a:fillRect/>
        </a:stretch>
      </xdr:blipFill>
      <xdr:spPr bwMode="auto">
        <a:xfrm>
          <a:off x="45405333" y="552450"/>
          <a:ext cx="2409796" cy="7239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CECAV\OR&#199;CILN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amento Global"/>
      <sheetName val="Elétrica"/>
      <sheetName val="Hidrossanitário"/>
      <sheetName val="Genéricos"/>
    </sheetNames>
    <sheetDataSet>
      <sheetData sheetId="0" refreshError="1">
        <row r="38">
          <cell r="D38">
            <v>0.2</v>
          </cell>
        </row>
      </sheetData>
      <sheetData sheetId="1">
        <row r="38">
          <cell r="D38">
            <v>0.2</v>
          </cell>
        </row>
      </sheetData>
      <sheetData sheetId="2"/>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outlinePr summaryBelow="0"/>
  </sheetPr>
  <dimension ref="A1:N3276"/>
  <sheetViews>
    <sheetView showZeros="0" tabSelected="1" view="pageBreakPreview" zoomScaleNormal="85" zoomScaleSheetLayoutView="100" workbookViewId="0">
      <selection activeCell="B12" sqref="B12"/>
    </sheetView>
  </sheetViews>
  <sheetFormatPr defaultRowHeight="14.25" outlineLevelRow="3"/>
  <cols>
    <col min="1" max="1" width="9.77734375" style="507" customWidth="1"/>
    <col min="2" max="2" width="63.6640625" style="449" customWidth="1"/>
    <col min="3" max="3" width="7.109375" style="508" customWidth="1"/>
    <col min="4" max="4" width="12.109375" style="34" bestFit="1" customWidth="1"/>
    <col min="5" max="5" width="14" style="62" bestFit="1" customWidth="1"/>
    <col min="6" max="6" width="17.44140625" style="62" bestFit="1" customWidth="1"/>
    <col min="7" max="7" width="21.88671875" style="62" hidden="1" customWidth="1"/>
    <col min="8" max="8" width="15.109375" style="34" hidden="1" customWidth="1"/>
    <col min="9" max="9" width="11.5546875" style="34" hidden="1" customWidth="1"/>
    <col min="10" max="10" width="0" style="34" hidden="1" customWidth="1"/>
    <col min="11" max="11" width="13.109375" style="34" bestFit="1" customWidth="1"/>
    <col min="12" max="12" width="12.109375" style="34" bestFit="1" customWidth="1"/>
    <col min="13" max="13" width="10.109375" style="560" bestFit="1" customWidth="1"/>
    <col min="14" max="14" width="9" style="560" bestFit="1" customWidth="1"/>
    <col min="15" max="16384" width="8.88671875" style="34"/>
  </cols>
  <sheetData>
    <row r="1" spans="1:14" ht="18" customHeight="1">
      <c r="A1" s="442"/>
      <c r="B1" s="443"/>
      <c r="C1" s="444"/>
      <c r="D1" s="443"/>
      <c r="E1" s="553" t="s">
        <v>5459</v>
      </c>
      <c r="F1" s="445"/>
    </row>
    <row r="2" spans="1:14" ht="18" customHeight="1">
      <c r="A2" s="446"/>
      <c r="B2" s="447"/>
      <c r="C2" s="448"/>
      <c r="D2" s="449"/>
      <c r="E2" s="554"/>
      <c r="F2" s="451"/>
    </row>
    <row r="3" spans="1:14" ht="18" customHeight="1">
      <c r="A3" s="446"/>
      <c r="B3" s="447"/>
      <c r="C3" s="448"/>
      <c r="D3" s="449"/>
      <c r="E3" s="554"/>
      <c r="F3" s="451"/>
    </row>
    <row r="4" spans="1:14" ht="4.5" customHeight="1">
      <c r="A4" s="446"/>
      <c r="B4" s="447"/>
      <c r="C4" s="448"/>
      <c r="D4" s="449"/>
      <c r="E4" s="554"/>
      <c r="F4" s="451"/>
    </row>
    <row r="5" spans="1:14" ht="23.25" customHeight="1">
      <c r="A5" s="550" t="s">
        <v>2514</v>
      </c>
      <c r="B5" s="551"/>
      <c r="C5" s="551"/>
      <c r="D5" s="551"/>
      <c r="E5" s="554"/>
      <c r="F5" s="451"/>
    </row>
    <row r="6" spans="1:14" ht="33" customHeight="1">
      <c r="A6" s="591" t="s">
        <v>5498</v>
      </c>
      <c r="B6" s="592"/>
      <c r="C6" s="592"/>
      <c r="D6" s="592"/>
      <c r="E6" s="552" t="s">
        <v>5458</v>
      </c>
      <c r="F6" s="451"/>
    </row>
    <row r="7" spans="1:14" ht="7.5" customHeight="1" thickBot="1">
      <c r="A7" s="452"/>
      <c r="B7" s="595"/>
      <c r="C7" s="595"/>
      <c r="D7" s="595"/>
      <c r="E7" s="450"/>
      <c r="F7" s="451"/>
    </row>
    <row r="8" spans="1:14" ht="14.25" customHeight="1">
      <c r="A8" s="596" t="s">
        <v>311</v>
      </c>
      <c r="B8" s="598" t="s">
        <v>0</v>
      </c>
      <c r="C8" s="600" t="s">
        <v>316</v>
      </c>
      <c r="D8" s="602" t="s">
        <v>317</v>
      </c>
      <c r="E8" s="593" t="s">
        <v>318</v>
      </c>
      <c r="F8" s="594"/>
    </row>
    <row r="9" spans="1:14" s="456" customFormat="1" ht="15.75" customHeight="1" thickBot="1">
      <c r="A9" s="597"/>
      <c r="B9" s="599"/>
      <c r="C9" s="601"/>
      <c r="D9" s="603"/>
      <c r="E9" s="453" t="s">
        <v>319</v>
      </c>
      <c r="F9" s="454" t="s">
        <v>320</v>
      </c>
      <c r="G9" s="455"/>
      <c r="M9" s="561"/>
      <c r="N9" s="561"/>
    </row>
    <row r="10" spans="1:14" s="456" customFormat="1" ht="20.100000000000001" customHeight="1">
      <c r="A10" s="457"/>
      <c r="B10" s="458"/>
      <c r="C10" s="459"/>
      <c r="D10" s="69"/>
      <c r="E10" s="69"/>
      <c r="F10" s="95"/>
      <c r="G10" s="455"/>
      <c r="M10" s="561"/>
      <c r="N10" s="561"/>
    </row>
    <row r="11" spans="1:14" s="456" customFormat="1" ht="20.100000000000001" customHeight="1">
      <c r="A11" s="13">
        <v>1</v>
      </c>
      <c r="B11" s="111" t="s">
        <v>1008</v>
      </c>
      <c r="C11" s="15"/>
      <c r="D11" s="70"/>
      <c r="E11" s="70"/>
      <c r="F11" s="96">
        <f>SUBTOTAL(9,F12:F26)</f>
        <v>0</v>
      </c>
      <c r="G11" s="455" t="s">
        <v>3612</v>
      </c>
      <c r="H11" s="460">
        <f>SUM(H12:H25)</f>
        <v>0</v>
      </c>
      <c r="I11" s="456" t="b">
        <f>H11=F11</f>
        <v>1</v>
      </c>
      <c r="K11" s="350"/>
      <c r="M11" s="561"/>
      <c r="N11" s="561"/>
    </row>
    <row r="12" spans="1:14" s="456" customFormat="1" ht="20.100000000000001" customHeight="1" outlineLevel="1">
      <c r="A12" s="2"/>
      <c r="B12" s="210"/>
      <c r="C12" s="6"/>
      <c r="D12" s="71"/>
      <c r="E12" s="71"/>
      <c r="F12" s="97"/>
      <c r="G12" s="455"/>
      <c r="K12" s="350"/>
      <c r="M12" s="561"/>
      <c r="N12" s="561"/>
    </row>
    <row r="13" spans="1:14" s="463" customFormat="1" ht="20.100000000000001" customHeight="1" outlineLevel="1">
      <c r="A13" s="159" t="s">
        <v>2</v>
      </c>
      <c r="B13" s="215" t="s">
        <v>1009</v>
      </c>
      <c r="C13" s="199"/>
      <c r="D13" s="318"/>
      <c r="E13" s="318"/>
      <c r="F13" s="197">
        <f>SUBTOTAL(9,F14:F15)</f>
        <v>0</v>
      </c>
      <c r="G13" s="461"/>
      <c r="H13" s="462">
        <f>+F13</f>
        <v>0</v>
      </c>
      <c r="K13" s="350"/>
      <c r="M13" s="562"/>
      <c r="N13" s="562"/>
    </row>
    <row r="14" spans="1:14" s="463" customFormat="1" ht="47.25" customHeight="1" outlineLevel="2">
      <c r="A14" s="147" t="s">
        <v>4688</v>
      </c>
      <c r="B14" s="148" t="s">
        <v>4689</v>
      </c>
      <c r="C14" s="273" t="s">
        <v>4639</v>
      </c>
      <c r="D14" s="172">
        <v>25</v>
      </c>
      <c r="E14" s="172"/>
      <c r="F14" s="177">
        <f>TRUNC(E14*D14,2)</f>
        <v>0</v>
      </c>
      <c r="G14" s="461"/>
      <c r="H14" s="464"/>
      <c r="K14" s="523"/>
      <c r="M14" s="562"/>
      <c r="N14" s="562"/>
    </row>
    <row r="15" spans="1:14" s="463" customFormat="1" ht="20.100000000000001" customHeight="1" outlineLevel="1">
      <c r="A15" s="189"/>
      <c r="B15" s="148"/>
      <c r="C15" s="319"/>
      <c r="D15" s="187"/>
      <c r="E15" s="187"/>
      <c r="F15" s="188"/>
      <c r="G15" s="461"/>
      <c r="H15" s="464"/>
      <c r="K15" s="350"/>
      <c r="M15" s="562"/>
      <c r="N15" s="562"/>
    </row>
    <row r="16" spans="1:14" s="456" customFormat="1" ht="20.100000000000001" customHeight="1" outlineLevel="1">
      <c r="A16" s="159" t="s">
        <v>312</v>
      </c>
      <c r="B16" s="404" t="s">
        <v>1010</v>
      </c>
      <c r="C16" s="199"/>
      <c r="D16" s="161"/>
      <c r="E16" s="161"/>
      <c r="F16" s="108">
        <f>SUBTOTAL(9,F17:F22)</f>
        <v>0</v>
      </c>
      <c r="G16" s="455"/>
      <c r="H16" s="462">
        <f>+F16</f>
        <v>0</v>
      </c>
      <c r="K16" s="350"/>
      <c r="M16" s="561"/>
      <c r="N16" s="561"/>
    </row>
    <row r="17" spans="1:14" s="456" customFormat="1" ht="20.100000000000001" customHeight="1" outlineLevel="2">
      <c r="A17" s="189" t="s">
        <v>321</v>
      </c>
      <c r="B17" s="405" t="s">
        <v>3606</v>
      </c>
      <c r="C17" s="271"/>
      <c r="D17" s="187"/>
      <c r="E17" s="172"/>
      <c r="F17" s="100"/>
      <c r="G17" s="455"/>
      <c r="K17" s="350"/>
      <c r="M17" s="561"/>
      <c r="N17" s="561"/>
    </row>
    <row r="18" spans="1:14" s="456" customFormat="1" ht="20.100000000000001" customHeight="1" outlineLevel="2">
      <c r="A18" s="147" t="s">
        <v>3603</v>
      </c>
      <c r="B18" s="406" t="s">
        <v>3607</v>
      </c>
      <c r="C18" s="149" t="s">
        <v>3605</v>
      </c>
      <c r="D18" s="152">
        <f>2*2*22*25</f>
        <v>2200</v>
      </c>
      <c r="E18" s="172"/>
      <c r="F18" s="97">
        <f>TRUNC(E18*D18,2)</f>
        <v>0</v>
      </c>
      <c r="G18" s="455"/>
      <c r="K18" s="350"/>
      <c r="M18" s="561"/>
      <c r="N18" s="561"/>
    </row>
    <row r="19" spans="1:14" s="456" customFormat="1" ht="20.100000000000001" customHeight="1" outlineLevel="2">
      <c r="A19" s="147" t="s">
        <v>3604</v>
      </c>
      <c r="B19" s="406" t="s">
        <v>3608</v>
      </c>
      <c r="C19" s="149" t="s">
        <v>3605</v>
      </c>
      <c r="D19" s="152">
        <f>+D18</f>
        <v>2200</v>
      </c>
      <c r="E19" s="172"/>
      <c r="F19" s="97">
        <f>TRUNC(E19*D19,2)</f>
        <v>0</v>
      </c>
      <c r="G19" s="455"/>
      <c r="K19" s="350"/>
      <c r="M19" s="561"/>
      <c r="N19" s="561"/>
    </row>
    <row r="20" spans="1:14" s="456" customFormat="1" ht="20.100000000000001" customHeight="1" outlineLevel="2">
      <c r="A20" s="147" t="s">
        <v>4690</v>
      </c>
      <c r="B20" s="406" t="s">
        <v>3609</v>
      </c>
      <c r="C20" s="149" t="s">
        <v>3605</v>
      </c>
      <c r="D20" s="152">
        <f>1*4*22*25</f>
        <v>2200</v>
      </c>
      <c r="E20" s="172"/>
      <c r="F20" s="97">
        <f>TRUNC(E20*D20,2)</f>
        <v>0</v>
      </c>
      <c r="G20" s="455"/>
      <c r="K20" s="350"/>
      <c r="M20" s="561"/>
      <c r="N20" s="561"/>
    </row>
    <row r="21" spans="1:14" s="456" customFormat="1" ht="20.100000000000001" customHeight="1" outlineLevel="2">
      <c r="A21" s="147" t="s">
        <v>4691</v>
      </c>
      <c r="B21" s="406" t="s">
        <v>4692</v>
      </c>
      <c r="C21" s="149" t="s">
        <v>307</v>
      </c>
      <c r="D21" s="152">
        <v>2</v>
      </c>
      <c r="E21" s="172"/>
      <c r="F21" s="97">
        <f>TRUNC(E21*D21,2)</f>
        <v>0</v>
      </c>
      <c r="G21" s="455"/>
      <c r="K21" s="350"/>
      <c r="M21" s="561"/>
      <c r="N21" s="561"/>
    </row>
    <row r="22" spans="1:14" s="456" customFormat="1" ht="20.100000000000001" customHeight="1" outlineLevel="1">
      <c r="A22" s="147"/>
      <c r="B22" s="406"/>
      <c r="C22" s="149"/>
      <c r="D22" s="152"/>
      <c r="E22" s="152"/>
      <c r="F22" s="97"/>
      <c r="G22" s="455"/>
      <c r="K22" s="350"/>
      <c r="M22" s="561"/>
      <c r="N22" s="561"/>
    </row>
    <row r="23" spans="1:14" s="456" customFormat="1" ht="20.100000000000001" customHeight="1" outlineLevel="1">
      <c r="A23" s="159" t="s">
        <v>322</v>
      </c>
      <c r="B23" s="404" t="s">
        <v>4693</v>
      </c>
      <c r="C23" s="199"/>
      <c r="D23" s="161"/>
      <c r="E23" s="161"/>
      <c r="F23" s="108">
        <f>SUBTOTAL(9,F24:F26)</f>
        <v>0</v>
      </c>
      <c r="G23" s="455"/>
      <c r="H23" s="462">
        <f>+F23</f>
        <v>0</v>
      </c>
      <c r="K23" s="350"/>
      <c r="M23" s="561"/>
      <c r="N23" s="561"/>
    </row>
    <row r="24" spans="1:14" ht="20.100000000000001" customHeight="1" outlineLevel="2">
      <c r="A24" s="147" t="s">
        <v>323</v>
      </c>
      <c r="B24" s="316" t="s">
        <v>3610</v>
      </c>
      <c r="C24" s="278" t="s">
        <v>9</v>
      </c>
      <c r="D24" s="152">
        <f>4*4*3</f>
        <v>48</v>
      </c>
      <c r="E24" s="172"/>
      <c r="F24" s="97">
        <f>TRUNC(E24*D24,2)</f>
        <v>0</v>
      </c>
      <c r="K24" s="350"/>
    </row>
    <row r="25" spans="1:14" ht="20.100000000000001" customHeight="1" outlineLevel="2">
      <c r="A25" s="147" t="s">
        <v>324</v>
      </c>
      <c r="B25" s="148" t="s">
        <v>3611</v>
      </c>
      <c r="C25" s="149" t="s">
        <v>408</v>
      </c>
      <c r="D25" s="150">
        <v>25</v>
      </c>
      <c r="E25" s="172"/>
      <c r="F25" s="97">
        <f>ROUND(D25*E25,2)</f>
        <v>0</v>
      </c>
      <c r="K25" s="350"/>
    </row>
    <row r="26" spans="1:14" s="456" customFormat="1" ht="20.100000000000001" customHeight="1">
      <c r="A26" s="90"/>
      <c r="B26" s="173"/>
      <c r="C26" s="91"/>
      <c r="D26" s="71"/>
      <c r="E26" s="71"/>
      <c r="F26" s="97"/>
      <c r="G26" s="455"/>
      <c r="K26" s="350"/>
      <c r="M26" s="561"/>
      <c r="N26" s="561"/>
    </row>
    <row r="27" spans="1:14" s="456" customFormat="1" ht="20.100000000000001" customHeight="1">
      <c r="A27" s="13">
        <v>2</v>
      </c>
      <c r="B27" s="111" t="s">
        <v>1011</v>
      </c>
      <c r="C27" s="15"/>
      <c r="D27" s="70"/>
      <c r="E27" s="70"/>
      <c r="F27" s="96">
        <f>SUBTOTAL(9,F28:F71)</f>
        <v>0</v>
      </c>
      <c r="G27" s="455" t="s">
        <v>3093</v>
      </c>
      <c r="H27" s="460">
        <f>SUM(H28:H71)</f>
        <v>0</v>
      </c>
      <c r="I27" s="456" t="b">
        <f>H27=F27</f>
        <v>1</v>
      </c>
      <c r="K27" s="350"/>
      <c r="M27" s="561"/>
      <c r="N27" s="561"/>
    </row>
    <row r="28" spans="1:14" s="456" customFormat="1" ht="20.100000000000001" customHeight="1" outlineLevel="1">
      <c r="A28" s="2"/>
      <c r="B28" s="113"/>
      <c r="C28" s="6"/>
      <c r="D28" s="71"/>
      <c r="E28" s="71"/>
      <c r="F28" s="97"/>
      <c r="G28" s="455"/>
      <c r="K28" s="350"/>
      <c r="M28" s="561"/>
      <c r="N28" s="561"/>
    </row>
    <row r="29" spans="1:14" ht="20.100000000000001" customHeight="1" outlineLevel="1">
      <c r="A29" s="159" t="s">
        <v>387</v>
      </c>
      <c r="B29" s="407" t="s">
        <v>1</v>
      </c>
      <c r="C29" s="408"/>
      <c r="D29" s="409"/>
      <c r="E29" s="98"/>
      <c r="F29" s="108">
        <f>SUBTOTAL(9,F30:F34)</f>
        <v>0</v>
      </c>
      <c r="G29" s="455"/>
      <c r="H29" s="462">
        <f>+F29</f>
        <v>0</v>
      </c>
      <c r="I29" s="463"/>
      <c r="K29" s="350"/>
    </row>
    <row r="30" spans="1:14" ht="20.100000000000001" customHeight="1" outlineLevel="2">
      <c r="A30" s="147" t="s">
        <v>388</v>
      </c>
      <c r="B30" s="148" t="s">
        <v>2740</v>
      </c>
      <c r="C30" s="149" t="s">
        <v>9</v>
      </c>
      <c r="D30" s="152">
        <v>11114.21</v>
      </c>
      <c r="E30" s="92"/>
      <c r="F30" s="97">
        <f>TRUNC(E30*D30,2)</f>
        <v>0</v>
      </c>
      <c r="K30" s="350"/>
    </row>
    <row r="31" spans="1:14" s="466" customFormat="1" ht="20.100000000000001" customHeight="1" outlineLevel="2">
      <c r="A31" s="147" t="s">
        <v>389</v>
      </c>
      <c r="B31" s="148" t="s">
        <v>1007</v>
      </c>
      <c r="C31" s="149" t="s">
        <v>9</v>
      </c>
      <c r="D31" s="152">
        <v>4692.32</v>
      </c>
      <c r="E31" s="92"/>
      <c r="F31" s="97">
        <f>TRUNC(E31*D31,2)</f>
        <v>0</v>
      </c>
      <c r="G31" s="465"/>
      <c r="K31" s="350"/>
      <c r="M31" s="563"/>
      <c r="N31" s="563"/>
    </row>
    <row r="32" spans="1:14" s="466" customFormat="1" ht="20.100000000000001" customHeight="1" outlineLevel="2">
      <c r="A32" s="147" t="s">
        <v>738</v>
      </c>
      <c r="B32" s="148" t="s">
        <v>1012</v>
      </c>
      <c r="C32" s="149" t="s">
        <v>307</v>
      </c>
      <c r="D32" s="152">
        <v>1</v>
      </c>
      <c r="E32" s="92"/>
      <c r="F32" s="97">
        <f>TRUNC(E32*D32,2)</f>
        <v>0</v>
      </c>
      <c r="G32" s="465"/>
      <c r="K32" s="350"/>
      <c r="M32" s="563"/>
      <c r="N32" s="563"/>
    </row>
    <row r="33" spans="1:14" s="466" customFormat="1" ht="20.100000000000001" customHeight="1" outlineLevel="2">
      <c r="A33" s="147" t="s">
        <v>739</v>
      </c>
      <c r="B33" s="148" t="s">
        <v>1013</v>
      </c>
      <c r="C33" s="149" t="s">
        <v>307</v>
      </c>
      <c r="D33" s="152">
        <v>1</v>
      </c>
      <c r="E33" s="92"/>
      <c r="F33" s="97">
        <f>TRUNC(E33*D33,2)</f>
        <v>0</v>
      </c>
      <c r="G33" s="465"/>
      <c r="K33" s="350"/>
      <c r="M33" s="563"/>
      <c r="N33" s="563"/>
    </row>
    <row r="34" spans="1:14" s="466" customFormat="1" ht="20.100000000000001" customHeight="1" outlineLevel="2">
      <c r="A34" s="147" t="s">
        <v>740</v>
      </c>
      <c r="B34" s="410" t="s">
        <v>5056</v>
      </c>
      <c r="C34" s="149" t="s">
        <v>9</v>
      </c>
      <c r="D34" s="152">
        <v>846.83</v>
      </c>
      <c r="E34" s="92"/>
      <c r="F34" s="97">
        <f>TRUNC(E34*D34,2)</f>
        <v>0</v>
      </c>
      <c r="G34" s="465"/>
      <c r="K34" s="350"/>
      <c r="M34" s="563"/>
      <c r="N34" s="563"/>
    </row>
    <row r="35" spans="1:14" s="466" customFormat="1" ht="20.100000000000001" customHeight="1" outlineLevel="1">
      <c r="A35" s="2"/>
      <c r="B35" s="113"/>
      <c r="C35" s="60"/>
      <c r="D35" s="71"/>
      <c r="E35" s="71"/>
      <c r="F35" s="97"/>
      <c r="G35" s="465"/>
      <c r="K35" s="350"/>
      <c r="M35" s="563"/>
      <c r="N35" s="563"/>
    </row>
    <row r="36" spans="1:14" ht="20.100000000000001" customHeight="1" outlineLevel="1">
      <c r="A36" s="106" t="s">
        <v>390</v>
      </c>
      <c r="B36" s="114" t="s">
        <v>4694</v>
      </c>
      <c r="C36" s="59"/>
      <c r="D36" s="72"/>
      <c r="E36" s="98"/>
      <c r="F36" s="108">
        <f>SUBTOTAL(9,F37:F37)</f>
        <v>0</v>
      </c>
      <c r="G36" s="455"/>
      <c r="H36" s="462">
        <f>+F36</f>
        <v>0</v>
      </c>
      <c r="K36" s="350"/>
    </row>
    <row r="37" spans="1:14" s="456" customFormat="1" ht="42" customHeight="1" outlineLevel="2">
      <c r="A37" s="2" t="s">
        <v>391</v>
      </c>
      <c r="B37" s="113" t="s">
        <v>4695</v>
      </c>
      <c r="C37" s="6" t="s">
        <v>9</v>
      </c>
      <c r="D37" s="71">
        <v>4692.32</v>
      </c>
      <c r="E37" s="71"/>
      <c r="F37" s="97">
        <f>TRUNC(E37*D37,2)</f>
        <v>0</v>
      </c>
      <c r="G37" s="455"/>
      <c r="K37" s="350"/>
      <c r="M37" s="561"/>
      <c r="N37" s="561"/>
    </row>
    <row r="38" spans="1:14" s="456" customFormat="1" ht="20.100000000000001" customHeight="1" outlineLevel="1">
      <c r="A38" s="2"/>
      <c r="B38" s="113"/>
      <c r="C38" s="6"/>
      <c r="D38" s="71"/>
      <c r="E38" s="71"/>
      <c r="F38" s="97"/>
      <c r="G38" s="455"/>
      <c r="K38" s="350"/>
      <c r="M38" s="561"/>
      <c r="N38" s="561"/>
    </row>
    <row r="39" spans="1:14" s="456" customFormat="1" ht="20.100000000000001" customHeight="1" outlineLevel="1">
      <c r="A39" s="159" t="s">
        <v>741</v>
      </c>
      <c r="B39" s="404" t="s">
        <v>340</v>
      </c>
      <c r="C39" s="199"/>
      <c r="D39" s="161"/>
      <c r="E39" s="98"/>
      <c r="F39" s="108">
        <f>SUBTOTAL(9,F40:F57)</f>
        <v>0</v>
      </c>
      <c r="G39" s="455"/>
      <c r="H39" s="462">
        <f>+F39</f>
        <v>0</v>
      </c>
      <c r="K39" s="350"/>
      <c r="M39" s="561"/>
      <c r="N39" s="561"/>
    </row>
    <row r="40" spans="1:14" s="456" customFormat="1" ht="15" outlineLevel="2">
      <c r="A40" s="189" t="s">
        <v>742</v>
      </c>
      <c r="B40" s="411" t="s">
        <v>4606</v>
      </c>
      <c r="C40" s="149"/>
      <c r="D40" s="152"/>
      <c r="E40" s="71"/>
      <c r="F40" s="97"/>
      <c r="G40" s="455"/>
      <c r="K40" s="350"/>
      <c r="M40" s="561"/>
      <c r="N40" s="561"/>
    </row>
    <row r="41" spans="1:14" s="456" customFormat="1" ht="28.5" outlineLevel="2">
      <c r="A41" s="147" t="s">
        <v>4696</v>
      </c>
      <c r="B41" s="410" t="s">
        <v>4607</v>
      </c>
      <c r="C41" s="149" t="s">
        <v>306</v>
      </c>
      <c r="D41" s="152">
        <v>2077</v>
      </c>
      <c r="E41" s="71"/>
      <c r="F41" s="97">
        <f t="shared" ref="F41:F56" si="0">TRUNC(E41*D41,2)</f>
        <v>0</v>
      </c>
      <c r="G41" s="455"/>
      <c r="K41" s="350"/>
      <c r="M41" s="561"/>
      <c r="N41" s="561"/>
    </row>
    <row r="42" spans="1:14" s="456" customFormat="1" ht="15" outlineLevel="2">
      <c r="A42" s="147" t="s">
        <v>4697</v>
      </c>
      <c r="B42" s="182" t="s">
        <v>330</v>
      </c>
      <c r="C42" s="149" t="s">
        <v>9</v>
      </c>
      <c r="D42" s="152">
        <v>4154</v>
      </c>
      <c r="E42" s="71"/>
      <c r="F42" s="97">
        <f t="shared" si="0"/>
        <v>0</v>
      </c>
      <c r="G42" s="455"/>
      <c r="K42" s="350"/>
      <c r="M42" s="561"/>
      <c r="N42" s="561"/>
    </row>
    <row r="43" spans="1:14" s="456" customFormat="1" ht="15" outlineLevel="2">
      <c r="A43" s="147" t="s">
        <v>4698</v>
      </c>
      <c r="B43" s="182" t="s">
        <v>331</v>
      </c>
      <c r="C43" s="149" t="s">
        <v>306</v>
      </c>
      <c r="D43" s="152">
        <v>2077</v>
      </c>
      <c r="E43" s="71"/>
      <c r="F43" s="97">
        <f t="shared" si="0"/>
        <v>0</v>
      </c>
      <c r="G43" s="455"/>
      <c r="K43" s="350"/>
      <c r="M43" s="561"/>
      <c r="N43" s="561"/>
    </row>
    <row r="44" spans="1:14" s="456" customFormat="1" ht="15" outlineLevel="2">
      <c r="A44" s="147" t="s">
        <v>4699</v>
      </c>
      <c r="B44" s="182" t="s">
        <v>332</v>
      </c>
      <c r="C44" s="149" t="s">
        <v>5495</v>
      </c>
      <c r="D44" s="152">
        <f>+D43*10*1.3</f>
        <v>27001</v>
      </c>
      <c r="E44" s="71"/>
      <c r="F44" s="97">
        <f t="shared" si="0"/>
        <v>0</v>
      </c>
      <c r="G44" s="455"/>
      <c r="K44" s="350"/>
      <c r="M44" s="561"/>
      <c r="N44" s="561"/>
    </row>
    <row r="45" spans="1:14" s="456" customFormat="1" ht="15" outlineLevel="2">
      <c r="A45" s="147" t="s">
        <v>4700</v>
      </c>
      <c r="B45" s="182" t="s">
        <v>334</v>
      </c>
      <c r="C45" s="149" t="s">
        <v>306</v>
      </c>
      <c r="D45" s="152">
        <v>1246.2</v>
      </c>
      <c r="E45" s="71"/>
      <c r="F45" s="97">
        <f t="shared" si="0"/>
        <v>0</v>
      </c>
      <c r="G45" s="455"/>
      <c r="K45" s="350"/>
      <c r="M45" s="561"/>
      <c r="N45" s="561"/>
    </row>
    <row r="46" spans="1:14" s="456" customFormat="1" ht="20.25" customHeight="1" outlineLevel="2">
      <c r="A46" s="147" t="s">
        <v>4701</v>
      </c>
      <c r="B46" s="182" t="s">
        <v>333</v>
      </c>
      <c r="C46" s="149" t="s">
        <v>306</v>
      </c>
      <c r="D46" s="152">
        <v>830.8</v>
      </c>
      <c r="E46" s="71"/>
      <c r="F46" s="97">
        <f t="shared" si="0"/>
        <v>0</v>
      </c>
      <c r="G46" s="455"/>
      <c r="K46" s="350"/>
      <c r="M46" s="561"/>
      <c r="N46" s="561"/>
    </row>
    <row r="47" spans="1:14" s="456" customFormat="1" ht="15" outlineLevel="2">
      <c r="A47" s="147" t="s">
        <v>4702</v>
      </c>
      <c r="B47" s="182" t="s">
        <v>335</v>
      </c>
      <c r="C47" s="149" t="s">
        <v>9</v>
      </c>
      <c r="D47" s="152">
        <v>4154</v>
      </c>
      <c r="E47" s="71"/>
      <c r="F47" s="97">
        <f t="shared" si="0"/>
        <v>0</v>
      </c>
      <c r="G47" s="455"/>
      <c r="K47" s="350"/>
      <c r="M47" s="561"/>
      <c r="N47" s="561"/>
    </row>
    <row r="48" spans="1:14" s="456" customFormat="1" ht="15" outlineLevel="2">
      <c r="A48" s="147" t="s">
        <v>4703</v>
      </c>
      <c r="B48" s="182" t="s">
        <v>336</v>
      </c>
      <c r="C48" s="149" t="s">
        <v>9</v>
      </c>
      <c r="D48" s="152">
        <v>4154</v>
      </c>
      <c r="E48" s="71"/>
      <c r="F48" s="97">
        <f t="shared" si="0"/>
        <v>0</v>
      </c>
      <c r="G48" s="455"/>
      <c r="K48" s="350"/>
      <c r="M48" s="561"/>
      <c r="N48" s="561"/>
    </row>
    <row r="49" spans="1:14" s="456" customFormat="1" ht="28.5" outlineLevel="2">
      <c r="A49" s="147" t="s">
        <v>4704</v>
      </c>
      <c r="B49" s="182" t="s">
        <v>337</v>
      </c>
      <c r="C49" s="149" t="s">
        <v>306</v>
      </c>
      <c r="D49" s="152">
        <v>498.48</v>
      </c>
      <c r="E49" s="71"/>
      <c r="F49" s="97">
        <f t="shared" si="0"/>
        <v>0</v>
      </c>
      <c r="G49" s="455"/>
      <c r="K49" s="350"/>
      <c r="M49" s="561"/>
      <c r="N49" s="561"/>
    </row>
    <row r="50" spans="1:14" s="456" customFormat="1" ht="15" outlineLevel="2">
      <c r="A50" s="147" t="s">
        <v>4705</v>
      </c>
      <c r="B50" s="182" t="s">
        <v>338</v>
      </c>
      <c r="C50" s="149" t="s">
        <v>5495</v>
      </c>
      <c r="D50" s="152">
        <f>D49*25</f>
        <v>12462</v>
      </c>
      <c r="E50" s="71"/>
      <c r="F50" s="97">
        <f t="shared" si="0"/>
        <v>0</v>
      </c>
      <c r="G50" s="455"/>
      <c r="K50" s="350"/>
      <c r="M50" s="561"/>
      <c r="N50" s="561"/>
    </row>
    <row r="51" spans="1:14" s="456" customFormat="1" ht="15" outlineLevel="2">
      <c r="A51" s="147"/>
      <c r="B51" s="410"/>
      <c r="C51" s="149"/>
      <c r="D51" s="152"/>
      <c r="E51" s="71"/>
      <c r="F51" s="97"/>
      <c r="G51" s="455"/>
      <c r="K51" s="350"/>
      <c r="M51" s="561"/>
      <c r="N51" s="561"/>
    </row>
    <row r="52" spans="1:14" s="456" customFormat="1" ht="15" outlineLevel="2">
      <c r="A52" s="189" t="s">
        <v>743</v>
      </c>
      <c r="B52" s="411" t="s">
        <v>4606</v>
      </c>
      <c r="C52" s="149"/>
      <c r="D52" s="152"/>
      <c r="E52" s="71"/>
      <c r="F52" s="97"/>
      <c r="G52" s="455"/>
      <c r="K52" s="350"/>
      <c r="M52" s="561"/>
      <c r="N52" s="561"/>
    </row>
    <row r="53" spans="1:14" s="456" customFormat="1" ht="28.5" outlineLevel="2">
      <c r="A53" s="147" t="s">
        <v>4706</v>
      </c>
      <c r="B53" s="410" t="s">
        <v>325</v>
      </c>
      <c r="C53" s="149" t="s">
        <v>9</v>
      </c>
      <c r="D53" s="152">
        <v>4695</v>
      </c>
      <c r="E53" s="71"/>
      <c r="F53" s="97">
        <f t="shared" si="0"/>
        <v>0</v>
      </c>
      <c r="G53" s="455"/>
      <c r="K53" s="350"/>
      <c r="M53" s="561"/>
      <c r="N53" s="561"/>
    </row>
    <row r="54" spans="1:14" s="456" customFormat="1" ht="42.75" outlineLevel="2">
      <c r="A54" s="147" t="s">
        <v>4707</v>
      </c>
      <c r="B54" s="410" t="s">
        <v>326</v>
      </c>
      <c r="C54" s="149" t="s">
        <v>9</v>
      </c>
      <c r="D54" s="152">
        <v>3445.06</v>
      </c>
      <c r="E54" s="71"/>
      <c r="F54" s="97">
        <f t="shared" si="0"/>
        <v>0</v>
      </c>
      <c r="G54" s="455"/>
      <c r="K54" s="350"/>
      <c r="M54" s="561"/>
      <c r="N54" s="561"/>
    </row>
    <row r="55" spans="1:14" s="456" customFormat="1" ht="28.5" outlineLevel="2">
      <c r="A55" s="147" t="s">
        <v>4708</v>
      </c>
      <c r="B55" s="410" t="s">
        <v>327</v>
      </c>
      <c r="C55" s="149" t="s">
        <v>9</v>
      </c>
      <c r="D55" s="152">
        <v>1119.3</v>
      </c>
      <c r="E55" s="71"/>
      <c r="F55" s="97">
        <f t="shared" si="0"/>
        <v>0</v>
      </c>
      <c r="G55" s="455"/>
      <c r="K55" s="350"/>
      <c r="M55" s="561"/>
      <c r="N55" s="561"/>
    </row>
    <row r="56" spans="1:14" s="456" customFormat="1" ht="15" outlineLevel="2">
      <c r="A56" s="147" t="s">
        <v>4709</v>
      </c>
      <c r="B56" s="410" t="s">
        <v>4612</v>
      </c>
      <c r="C56" s="149" t="s">
        <v>9</v>
      </c>
      <c r="D56" s="152">
        <v>789.93</v>
      </c>
      <c r="E56" s="71"/>
      <c r="F56" s="97">
        <f t="shared" si="0"/>
        <v>0</v>
      </c>
      <c r="G56" s="455"/>
      <c r="K56" s="350"/>
      <c r="M56" s="561"/>
      <c r="N56" s="561"/>
    </row>
    <row r="57" spans="1:14" ht="20.100000000000001" customHeight="1" outlineLevel="1">
      <c r="A57" s="2"/>
      <c r="B57" s="113"/>
      <c r="C57" s="6"/>
      <c r="D57" s="71"/>
      <c r="E57" s="71"/>
      <c r="F57" s="97"/>
      <c r="K57" s="350"/>
    </row>
    <row r="58" spans="1:14" s="456" customFormat="1" ht="20.100000000000001" customHeight="1" outlineLevel="1">
      <c r="A58" s="109" t="s">
        <v>744</v>
      </c>
      <c r="B58" s="112" t="s">
        <v>279</v>
      </c>
      <c r="C58" s="107"/>
      <c r="D58" s="98"/>
      <c r="E58" s="98"/>
      <c r="F58" s="108">
        <f>SUBTOTAL(9,F59:F70)</f>
        <v>0</v>
      </c>
      <c r="G58" s="455"/>
      <c r="H58" s="462">
        <f>+F58</f>
        <v>0</v>
      </c>
      <c r="K58" s="350"/>
      <c r="M58" s="561"/>
      <c r="N58" s="561"/>
    </row>
    <row r="59" spans="1:14" ht="20.100000000000001" customHeight="1" outlineLevel="3">
      <c r="A59" s="2" t="s">
        <v>745</v>
      </c>
      <c r="B59" s="113" t="s">
        <v>315</v>
      </c>
      <c r="C59" s="6" t="s">
        <v>9</v>
      </c>
      <c r="D59" s="71">
        <v>4692.32</v>
      </c>
      <c r="E59" s="92"/>
      <c r="F59" s="97">
        <f t="shared" ref="F59:F70" si="1">TRUNC(E59*D59,2)</f>
        <v>0</v>
      </c>
      <c r="K59" s="350"/>
    </row>
    <row r="60" spans="1:14" ht="20.100000000000001" customHeight="1" outlineLevel="3">
      <c r="A60" s="2" t="s">
        <v>746</v>
      </c>
      <c r="B60" s="113" t="s">
        <v>1018</v>
      </c>
      <c r="C60" s="6" t="s">
        <v>307</v>
      </c>
      <c r="D60" s="150">
        <v>4</v>
      </c>
      <c r="E60" s="92"/>
      <c r="F60" s="97">
        <f t="shared" si="1"/>
        <v>0</v>
      </c>
      <c r="K60" s="350"/>
    </row>
    <row r="61" spans="1:14" s="463" customFormat="1" ht="20.100000000000001" customHeight="1" outlineLevel="3">
      <c r="A61" s="2" t="s">
        <v>4710</v>
      </c>
      <c r="B61" s="148" t="s">
        <v>2515</v>
      </c>
      <c r="C61" s="149" t="s">
        <v>307</v>
      </c>
      <c r="D61" s="150">
        <v>13</v>
      </c>
      <c r="E61" s="92"/>
      <c r="F61" s="151">
        <f t="shared" si="1"/>
        <v>0</v>
      </c>
      <c r="G61" s="467"/>
      <c r="K61" s="350"/>
      <c r="M61" s="562"/>
      <c r="N61" s="562"/>
    </row>
    <row r="62" spans="1:14" s="463" customFormat="1" ht="20.100000000000001" customHeight="1" outlineLevel="3">
      <c r="A62" s="2" t="s">
        <v>4711</v>
      </c>
      <c r="B62" s="148" t="s">
        <v>2516</v>
      </c>
      <c r="C62" s="149" t="s">
        <v>307</v>
      </c>
      <c r="D62" s="150">
        <v>6</v>
      </c>
      <c r="E62" s="92"/>
      <c r="F62" s="151">
        <f t="shared" si="1"/>
        <v>0</v>
      </c>
      <c r="G62" s="467"/>
      <c r="K62" s="350"/>
      <c r="M62" s="562"/>
      <c r="N62" s="562"/>
    </row>
    <row r="63" spans="1:14" s="463" customFormat="1" ht="20.100000000000001" customHeight="1" outlineLevel="3">
      <c r="A63" s="2" t="s">
        <v>4712</v>
      </c>
      <c r="B63" s="148" t="s">
        <v>2517</v>
      </c>
      <c r="C63" s="149" t="s">
        <v>307</v>
      </c>
      <c r="D63" s="150">
        <v>17</v>
      </c>
      <c r="E63" s="92"/>
      <c r="F63" s="151">
        <f t="shared" si="1"/>
        <v>0</v>
      </c>
      <c r="G63" s="467"/>
      <c r="K63" s="350"/>
      <c r="M63" s="562"/>
      <c r="N63" s="562"/>
    </row>
    <row r="64" spans="1:14" s="463" customFormat="1" ht="20.100000000000001" customHeight="1" outlineLevel="3">
      <c r="A64" s="90" t="s">
        <v>4713</v>
      </c>
      <c r="B64" s="148" t="s">
        <v>4714</v>
      </c>
      <c r="C64" s="149" t="s">
        <v>307</v>
      </c>
      <c r="D64" s="150">
        <v>14</v>
      </c>
      <c r="E64" s="92"/>
      <c r="F64" s="151">
        <f t="shared" si="1"/>
        <v>0</v>
      </c>
      <c r="G64" s="467"/>
      <c r="K64" s="350"/>
      <c r="M64" s="562"/>
      <c r="N64" s="562"/>
    </row>
    <row r="65" spans="1:14" s="456" customFormat="1" ht="28.5" outlineLevel="2">
      <c r="A65" s="2" t="s">
        <v>4715</v>
      </c>
      <c r="B65" s="173" t="s">
        <v>2741</v>
      </c>
      <c r="C65" s="91" t="s">
        <v>307</v>
      </c>
      <c r="D65" s="71">
        <v>1</v>
      </c>
      <c r="E65" s="71"/>
      <c r="F65" s="151">
        <f t="shared" si="1"/>
        <v>0</v>
      </c>
      <c r="G65" s="455"/>
      <c r="K65" s="350"/>
      <c r="M65" s="561"/>
      <c r="N65" s="561"/>
    </row>
    <row r="66" spans="1:14" s="456" customFormat="1" ht="15" outlineLevel="2">
      <c r="A66" s="2" t="s">
        <v>4716</v>
      </c>
      <c r="B66" s="173" t="s">
        <v>1016</v>
      </c>
      <c r="C66" s="91" t="s">
        <v>307</v>
      </c>
      <c r="D66" s="71">
        <v>8</v>
      </c>
      <c r="E66" s="71"/>
      <c r="F66" s="151">
        <f t="shared" si="1"/>
        <v>0</v>
      </c>
      <c r="G66" s="455"/>
      <c r="K66" s="350"/>
      <c r="M66" s="561"/>
      <c r="N66" s="561"/>
    </row>
    <row r="67" spans="1:14" s="456" customFormat="1" ht="15" outlineLevel="2">
      <c r="A67" s="2" t="s">
        <v>4717</v>
      </c>
      <c r="B67" s="173" t="s">
        <v>1017</v>
      </c>
      <c r="C67" s="91" t="s">
        <v>307</v>
      </c>
      <c r="D67" s="71">
        <v>8</v>
      </c>
      <c r="E67" s="71"/>
      <c r="F67" s="151">
        <f t="shared" si="1"/>
        <v>0</v>
      </c>
      <c r="G67" s="455"/>
      <c r="K67" s="350"/>
      <c r="M67" s="561"/>
      <c r="N67" s="561"/>
    </row>
    <row r="68" spans="1:14" s="456" customFormat="1" ht="15" outlineLevel="2">
      <c r="A68" s="2" t="s">
        <v>4718</v>
      </c>
      <c r="B68" s="173" t="s">
        <v>4613</v>
      </c>
      <c r="C68" s="91" t="s">
        <v>307</v>
      </c>
      <c r="D68" s="71">
        <v>56</v>
      </c>
      <c r="E68" s="71"/>
      <c r="F68" s="151">
        <f t="shared" si="1"/>
        <v>0</v>
      </c>
      <c r="G68" s="455"/>
      <c r="K68" s="350"/>
      <c r="M68" s="561"/>
      <c r="N68" s="561"/>
    </row>
    <row r="69" spans="1:14" s="456" customFormat="1" ht="15" outlineLevel="2">
      <c r="A69" s="2" t="s">
        <v>4719</v>
      </c>
      <c r="B69" s="173" t="s">
        <v>4720</v>
      </c>
      <c r="C69" s="91" t="s">
        <v>307</v>
      </c>
      <c r="D69" s="71">
        <v>22</v>
      </c>
      <c r="E69" s="71"/>
      <c r="F69" s="151">
        <f t="shared" si="1"/>
        <v>0</v>
      </c>
      <c r="G69" s="455"/>
      <c r="K69" s="350"/>
      <c r="M69" s="561"/>
      <c r="N69" s="561"/>
    </row>
    <row r="70" spans="1:14" s="456" customFormat="1" ht="15" customHeight="1" outlineLevel="2">
      <c r="A70" s="2" t="s">
        <v>4721</v>
      </c>
      <c r="B70" s="173" t="s">
        <v>4722</v>
      </c>
      <c r="C70" s="91" t="s">
        <v>73</v>
      </c>
      <c r="D70" s="71">
        <v>680</v>
      </c>
      <c r="E70" s="71"/>
      <c r="F70" s="151">
        <f t="shared" si="1"/>
        <v>0</v>
      </c>
      <c r="G70" s="455"/>
      <c r="K70" s="350"/>
      <c r="M70" s="561"/>
      <c r="N70" s="561"/>
    </row>
    <row r="71" spans="1:14" s="456" customFormat="1" ht="20.100000000000001" customHeight="1">
      <c r="A71" s="90"/>
      <c r="B71" s="173"/>
      <c r="C71" s="91"/>
      <c r="D71" s="71"/>
      <c r="E71" s="71"/>
      <c r="F71" s="97"/>
      <c r="G71" s="455"/>
      <c r="K71" s="350"/>
      <c r="M71" s="561"/>
      <c r="N71" s="561"/>
    </row>
    <row r="72" spans="1:14" s="456" customFormat="1" ht="20.100000000000001" customHeight="1">
      <c r="A72" s="13">
        <v>3</v>
      </c>
      <c r="B72" s="111" t="s">
        <v>1040</v>
      </c>
      <c r="C72" s="15"/>
      <c r="D72" s="70"/>
      <c r="E72" s="70"/>
      <c r="F72" s="96">
        <f>SUBTOTAL(9,F73:F120)</f>
        <v>0</v>
      </c>
      <c r="G72" s="468" t="s">
        <v>3093</v>
      </c>
      <c r="H72" s="460">
        <f>SUM(H73:H118)</f>
        <v>0</v>
      </c>
      <c r="I72" s="456" t="b">
        <f>H72=F72</f>
        <v>1</v>
      </c>
      <c r="K72" s="350"/>
      <c r="M72" s="561"/>
      <c r="N72" s="561"/>
    </row>
    <row r="73" spans="1:14" ht="20.100000000000001" customHeight="1" outlineLevel="1">
      <c r="A73" s="2"/>
      <c r="B73" s="113"/>
      <c r="C73" s="6"/>
      <c r="D73" s="71"/>
      <c r="E73" s="71"/>
      <c r="F73" s="97"/>
      <c r="H73" s="456"/>
      <c r="K73" s="350"/>
    </row>
    <row r="74" spans="1:14" s="456" customFormat="1" ht="20.100000000000001" customHeight="1" outlineLevel="1">
      <c r="A74" s="106" t="s">
        <v>16</v>
      </c>
      <c r="B74" s="114" t="s">
        <v>1041</v>
      </c>
      <c r="C74" s="59"/>
      <c r="D74" s="72"/>
      <c r="E74" s="72"/>
      <c r="F74" s="108">
        <f>SUBTOTAL(9,F75:F88)</f>
        <v>0</v>
      </c>
      <c r="G74" s="468" t="s">
        <v>2523</v>
      </c>
      <c r="H74" s="462">
        <f>+F74</f>
        <v>0</v>
      </c>
      <c r="K74" s="350"/>
      <c r="M74" s="561"/>
      <c r="N74" s="561"/>
    </row>
    <row r="75" spans="1:14" s="456" customFormat="1" ht="20.100000000000001" customHeight="1" outlineLevel="2">
      <c r="A75" s="2" t="s">
        <v>749</v>
      </c>
      <c r="B75" s="113" t="s">
        <v>3</v>
      </c>
      <c r="C75" s="6" t="s">
        <v>306</v>
      </c>
      <c r="D75" s="71">
        <v>1538.85</v>
      </c>
      <c r="E75" s="71"/>
      <c r="F75" s="97">
        <f t="shared" ref="F75:F88" si="2">TRUNC(E75*D75,2)</f>
        <v>0</v>
      </c>
      <c r="G75" s="455"/>
      <c r="K75" s="350"/>
      <c r="M75" s="561"/>
      <c r="N75" s="561"/>
    </row>
    <row r="76" spans="1:14" s="456" customFormat="1" ht="20.100000000000001" customHeight="1" outlineLevel="2">
      <c r="A76" s="2" t="s">
        <v>750</v>
      </c>
      <c r="B76" s="113" t="s">
        <v>4</v>
      </c>
      <c r="C76" s="6" t="s">
        <v>9</v>
      </c>
      <c r="D76" s="71">
        <v>14254.03</v>
      </c>
      <c r="E76" s="71"/>
      <c r="F76" s="97">
        <f t="shared" si="2"/>
        <v>0</v>
      </c>
      <c r="G76" s="455"/>
      <c r="K76" s="350"/>
      <c r="M76" s="561"/>
      <c r="N76" s="561"/>
    </row>
    <row r="77" spans="1:14" s="456" customFormat="1" ht="20.100000000000001" customHeight="1" outlineLevel="2">
      <c r="A77" s="2" t="s">
        <v>751</v>
      </c>
      <c r="B77" s="113" t="s">
        <v>5</v>
      </c>
      <c r="C77" s="6" t="s">
        <v>306</v>
      </c>
      <c r="D77" s="71">
        <v>620.04</v>
      </c>
      <c r="E77" s="71"/>
      <c r="F77" s="97">
        <f t="shared" si="2"/>
        <v>0</v>
      </c>
      <c r="G77" s="455"/>
      <c r="K77" s="350"/>
      <c r="M77" s="561"/>
      <c r="N77" s="561"/>
    </row>
    <row r="78" spans="1:14" s="456" customFormat="1" ht="20.100000000000001" customHeight="1" outlineLevel="2">
      <c r="A78" s="2" t="s">
        <v>752</v>
      </c>
      <c r="B78" s="113" t="s">
        <v>6</v>
      </c>
      <c r="C78" s="6" t="s">
        <v>9</v>
      </c>
      <c r="D78" s="71">
        <v>14653.1</v>
      </c>
      <c r="E78" s="71"/>
      <c r="F78" s="97">
        <f t="shared" si="2"/>
        <v>0</v>
      </c>
      <c r="G78" s="455"/>
      <c r="K78" s="350"/>
      <c r="M78" s="561"/>
      <c r="N78" s="561"/>
    </row>
    <row r="79" spans="1:14" ht="20.100000000000001" customHeight="1" outlineLevel="2">
      <c r="A79" s="2" t="s">
        <v>753</v>
      </c>
      <c r="B79" s="113" t="s">
        <v>7</v>
      </c>
      <c r="C79" s="6" t="s">
        <v>9</v>
      </c>
      <c r="D79" s="71">
        <v>21374.37</v>
      </c>
      <c r="E79" s="71"/>
      <c r="F79" s="97">
        <f t="shared" si="2"/>
        <v>0</v>
      </c>
      <c r="K79" s="350"/>
    </row>
    <row r="80" spans="1:14" s="456" customFormat="1" ht="20.100000000000001" customHeight="1" outlineLevel="2">
      <c r="A80" s="2" t="s">
        <v>754</v>
      </c>
      <c r="B80" s="113" t="s">
        <v>8</v>
      </c>
      <c r="C80" s="6" t="s">
        <v>9</v>
      </c>
      <c r="D80" s="71">
        <v>3949.92</v>
      </c>
      <c r="E80" s="71"/>
      <c r="F80" s="97">
        <f t="shared" si="2"/>
        <v>0</v>
      </c>
      <c r="G80" s="455"/>
      <c r="K80" s="350"/>
      <c r="M80" s="561"/>
      <c r="N80" s="561"/>
    </row>
    <row r="81" spans="1:14" s="456" customFormat="1" ht="20.100000000000001" customHeight="1" outlineLevel="2">
      <c r="A81" s="2" t="s">
        <v>755</v>
      </c>
      <c r="B81" s="113" t="s">
        <v>10</v>
      </c>
      <c r="C81" s="6" t="s">
        <v>9</v>
      </c>
      <c r="D81" s="71">
        <v>3377.21</v>
      </c>
      <c r="E81" s="71"/>
      <c r="F81" s="97">
        <f t="shared" si="2"/>
        <v>0</v>
      </c>
      <c r="G81" s="455"/>
      <c r="K81" s="350"/>
      <c r="M81" s="561"/>
      <c r="N81" s="561"/>
    </row>
    <row r="82" spans="1:14" s="456" customFormat="1" ht="20.100000000000001" customHeight="1" outlineLevel="2">
      <c r="A82" s="2" t="s">
        <v>756</v>
      </c>
      <c r="B82" s="113" t="s">
        <v>11</v>
      </c>
      <c r="C82" s="6" t="s">
        <v>9</v>
      </c>
      <c r="D82" s="71">
        <v>1706.75</v>
      </c>
      <c r="E82" s="71"/>
      <c r="F82" s="97">
        <f t="shared" si="2"/>
        <v>0</v>
      </c>
      <c r="G82" s="455"/>
      <c r="K82" s="350"/>
      <c r="M82" s="561"/>
      <c r="N82" s="561"/>
    </row>
    <row r="83" spans="1:14" s="456" customFormat="1" ht="20.100000000000001" customHeight="1" outlineLevel="2">
      <c r="A83" s="2" t="s">
        <v>757</v>
      </c>
      <c r="B83" s="113" t="s">
        <v>12</v>
      </c>
      <c r="C83" s="6" t="s">
        <v>9</v>
      </c>
      <c r="D83" s="71">
        <v>346.66</v>
      </c>
      <c r="E83" s="71"/>
      <c r="F83" s="97">
        <f t="shared" si="2"/>
        <v>0</v>
      </c>
      <c r="G83" s="455"/>
      <c r="K83" s="350"/>
      <c r="M83" s="561"/>
      <c r="N83" s="561"/>
    </row>
    <row r="84" spans="1:14" s="456" customFormat="1" ht="20.100000000000001" customHeight="1" outlineLevel="2">
      <c r="A84" s="2" t="s">
        <v>1020</v>
      </c>
      <c r="B84" s="113" t="s">
        <v>13</v>
      </c>
      <c r="C84" s="6" t="s">
        <v>9</v>
      </c>
      <c r="D84" s="71">
        <v>539.72</v>
      </c>
      <c r="E84" s="71"/>
      <c r="F84" s="97">
        <f t="shared" si="2"/>
        <v>0</v>
      </c>
      <c r="G84" s="455"/>
      <c r="K84" s="350"/>
      <c r="M84" s="561"/>
      <c r="N84" s="561"/>
    </row>
    <row r="85" spans="1:14" s="456" customFormat="1" ht="20.100000000000001" customHeight="1" outlineLevel="2">
      <c r="A85" s="2" t="s">
        <v>1021</v>
      </c>
      <c r="B85" s="113" t="s">
        <v>14</v>
      </c>
      <c r="C85" s="6" t="s">
        <v>307</v>
      </c>
      <c r="D85" s="71">
        <v>368</v>
      </c>
      <c r="E85" s="71"/>
      <c r="F85" s="97">
        <f t="shared" si="2"/>
        <v>0</v>
      </c>
      <c r="G85" s="455"/>
      <c r="K85" s="350"/>
      <c r="M85" s="561"/>
      <c r="N85" s="561"/>
    </row>
    <row r="86" spans="1:14" s="456" customFormat="1" ht="20.100000000000001" customHeight="1" outlineLevel="2">
      <c r="A86" s="2" t="s">
        <v>1022</v>
      </c>
      <c r="B86" s="113" t="s">
        <v>15</v>
      </c>
      <c r="C86" s="6" t="s">
        <v>9</v>
      </c>
      <c r="D86" s="71">
        <v>64.19</v>
      </c>
      <c r="E86" s="71"/>
      <c r="F86" s="97">
        <f t="shared" si="2"/>
        <v>0</v>
      </c>
      <c r="G86" s="455"/>
      <c r="K86" s="350"/>
      <c r="M86" s="561"/>
      <c r="N86" s="561"/>
    </row>
    <row r="87" spans="1:14" ht="20.100000000000001" customHeight="1" outlineLevel="2">
      <c r="A87" s="2" t="s">
        <v>1023</v>
      </c>
      <c r="B87" s="113" t="s">
        <v>18</v>
      </c>
      <c r="C87" s="6" t="s">
        <v>306</v>
      </c>
      <c r="D87" s="71">
        <v>4677.32</v>
      </c>
      <c r="E87" s="92"/>
      <c r="F87" s="97">
        <f t="shared" si="2"/>
        <v>0</v>
      </c>
      <c r="K87" s="350"/>
    </row>
    <row r="88" spans="1:14" ht="20.100000000000001" customHeight="1" outlineLevel="2">
      <c r="A88" s="2" t="s">
        <v>1024</v>
      </c>
      <c r="B88" s="113" t="s">
        <v>2518</v>
      </c>
      <c r="C88" s="6" t="s">
        <v>306</v>
      </c>
      <c r="D88" s="71">
        <v>4302.34</v>
      </c>
      <c r="E88" s="92"/>
      <c r="F88" s="97">
        <f t="shared" si="2"/>
        <v>0</v>
      </c>
      <c r="K88" s="350"/>
    </row>
    <row r="89" spans="1:14" ht="20.100000000000001" customHeight="1" outlineLevel="1">
      <c r="A89" s="2"/>
      <c r="B89" s="113"/>
      <c r="C89" s="6"/>
      <c r="D89" s="71"/>
      <c r="E89" s="71"/>
      <c r="F89" s="97"/>
      <c r="K89" s="350"/>
    </row>
    <row r="90" spans="1:14" s="456" customFormat="1" ht="20.100000000000001" customHeight="1" outlineLevel="1" thickBot="1">
      <c r="A90" s="106" t="s">
        <v>747</v>
      </c>
      <c r="B90" s="114" t="s">
        <v>1042</v>
      </c>
      <c r="C90" s="59"/>
      <c r="D90" s="59"/>
      <c r="E90" s="59"/>
      <c r="F90" s="108">
        <f>SUBTOTAL(9,F91:F103)</f>
        <v>0</v>
      </c>
      <c r="G90" s="468" t="s">
        <v>2523</v>
      </c>
      <c r="H90" s="462">
        <f>+F90</f>
        <v>0</v>
      </c>
      <c r="K90" s="105"/>
      <c r="L90" s="350"/>
      <c r="M90" s="561"/>
      <c r="N90" s="561"/>
    </row>
    <row r="91" spans="1:14" ht="20.100000000000001" customHeight="1" outlineLevel="2">
      <c r="A91" s="2" t="s">
        <v>758</v>
      </c>
      <c r="B91" s="113" t="s">
        <v>356</v>
      </c>
      <c r="C91" s="6" t="s">
        <v>306</v>
      </c>
      <c r="D91" s="71">
        <v>1757.62</v>
      </c>
      <c r="E91" s="152"/>
      <c r="F91" s="97">
        <f t="shared" ref="F91:F101" si="3">TRUNC(E91*D91,2)</f>
        <v>0</v>
      </c>
      <c r="K91" s="350"/>
    </row>
    <row r="92" spans="1:14" ht="20.100000000000001" customHeight="1" outlineLevel="2">
      <c r="A92" s="2" t="s">
        <v>759</v>
      </c>
      <c r="B92" s="113" t="s">
        <v>357</v>
      </c>
      <c r="C92" s="6" t="s">
        <v>306</v>
      </c>
      <c r="D92" s="71">
        <v>39.159999999999997</v>
      </c>
      <c r="E92" s="152"/>
      <c r="F92" s="97">
        <f t="shared" si="3"/>
        <v>0</v>
      </c>
      <c r="K92" s="350"/>
    </row>
    <row r="93" spans="1:14" ht="20.100000000000001" customHeight="1" outlineLevel="2">
      <c r="A93" s="2" t="s">
        <v>760</v>
      </c>
      <c r="B93" s="113" t="s">
        <v>358</v>
      </c>
      <c r="C93" s="6" t="s">
        <v>306</v>
      </c>
      <c r="D93" s="71">
        <v>27.41</v>
      </c>
      <c r="E93" s="152"/>
      <c r="F93" s="97">
        <f t="shared" si="3"/>
        <v>0</v>
      </c>
      <c r="K93" s="350"/>
    </row>
    <row r="94" spans="1:14" ht="20.100000000000001" customHeight="1" outlineLevel="2">
      <c r="A94" s="2" t="s">
        <v>761</v>
      </c>
      <c r="B94" s="113" t="s">
        <v>359</v>
      </c>
      <c r="C94" s="6" t="s">
        <v>9</v>
      </c>
      <c r="D94" s="71">
        <v>993.72</v>
      </c>
      <c r="E94" s="152"/>
      <c r="F94" s="97">
        <f t="shared" si="3"/>
        <v>0</v>
      </c>
      <c r="K94" s="350"/>
    </row>
    <row r="95" spans="1:14" ht="20.100000000000001" customHeight="1" outlineLevel="2">
      <c r="A95" s="2" t="s">
        <v>762</v>
      </c>
      <c r="B95" s="113" t="s">
        <v>360</v>
      </c>
      <c r="C95" s="6" t="s">
        <v>9</v>
      </c>
      <c r="D95" s="71">
        <v>28.5</v>
      </c>
      <c r="E95" s="152"/>
      <c r="F95" s="97">
        <f t="shared" si="3"/>
        <v>0</v>
      </c>
      <c r="K95" s="350"/>
    </row>
    <row r="96" spans="1:14" ht="20.100000000000001" customHeight="1" outlineLevel="2">
      <c r="A96" s="2" t="s">
        <v>763</v>
      </c>
      <c r="B96" s="113" t="s">
        <v>361</v>
      </c>
      <c r="C96" s="6" t="s">
        <v>307</v>
      </c>
      <c r="D96" s="71">
        <v>8</v>
      </c>
      <c r="E96" s="152"/>
      <c r="F96" s="97">
        <f t="shared" si="3"/>
        <v>0</v>
      </c>
      <c r="K96" s="350"/>
    </row>
    <row r="97" spans="1:14" ht="20.100000000000001" customHeight="1" outlineLevel="2">
      <c r="A97" s="2" t="s">
        <v>764</v>
      </c>
      <c r="B97" s="113" t="s">
        <v>362</v>
      </c>
      <c r="C97" s="6" t="s">
        <v>307</v>
      </c>
      <c r="D97" s="71">
        <v>52</v>
      </c>
      <c r="E97" s="152"/>
      <c r="F97" s="97">
        <f t="shared" si="3"/>
        <v>0</v>
      </c>
      <c r="K97" s="350"/>
    </row>
    <row r="98" spans="1:14" ht="20.100000000000001" customHeight="1" outlineLevel="2">
      <c r="A98" s="2" t="s">
        <v>765</v>
      </c>
      <c r="B98" s="113" t="s">
        <v>363</v>
      </c>
      <c r="C98" s="6" t="s">
        <v>307</v>
      </c>
      <c r="D98" s="71">
        <v>18</v>
      </c>
      <c r="E98" s="152"/>
      <c r="F98" s="97">
        <f t="shared" si="3"/>
        <v>0</v>
      </c>
      <c r="K98" s="350"/>
    </row>
    <row r="99" spans="1:14" ht="20.100000000000001" customHeight="1" outlineLevel="2">
      <c r="A99" s="2" t="s">
        <v>766</v>
      </c>
      <c r="B99" s="113" t="s">
        <v>364</v>
      </c>
      <c r="C99" s="6" t="s">
        <v>307</v>
      </c>
      <c r="D99" s="71">
        <v>154</v>
      </c>
      <c r="E99" s="152"/>
      <c r="F99" s="97">
        <f t="shared" si="3"/>
        <v>0</v>
      </c>
      <c r="K99" s="350"/>
    </row>
    <row r="100" spans="1:14" ht="20.100000000000001" customHeight="1" outlineLevel="2">
      <c r="A100" s="2" t="s">
        <v>767</v>
      </c>
      <c r="B100" s="113" t="s">
        <v>365</v>
      </c>
      <c r="C100" s="6" t="s">
        <v>306</v>
      </c>
      <c r="D100" s="71">
        <v>229.35</v>
      </c>
      <c r="E100" s="152"/>
      <c r="F100" s="97">
        <f t="shared" si="3"/>
        <v>0</v>
      </c>
      <c r="K100" s="350"/>
    </row>
    <row r="101" spans="1:14" ht="20.100000000000001" customHeight="1" outlineLevel="2">
      <c r="A101" s="2" t="s">
        <v>768</v>
      </c>
      <c r="B101" s="113" t="s">
        <v>366</v>
      </c>
      <c r="C101" s="6" t="s">
        <v>306</v>
      </c>
      <c r="D101" s="71">
        <v>1607.1</v>
      </c>
      <c r="E101" s="152"/>
      <c r="F101" s="97">
        <f t="shared" si="3"/>
        <v>0</v>
      </c>
      <c r="K101" s="350"/>
    </row>
    <row r="102" spans="1:14" ht="20.100000000000001" customHeight="1" outlineLevel="2">
      <c r="A102" s="2" t="s">
        <v>769</v>
      </c>
      <c r="B102" s="148" t="s">
        <v>2518</v>
      </c>
      <c r="C102" s="6" t="s">
        <v>306</v>
      </c>
      <c r="D102" s="71">
        <v>12321.69</v>
      </c>
      <c r="E102" s="152"/>
      <c r="F102" s="97">
        <f>TRUNC(E102*D102,2)</f>
        <v>0</v>
      </c>
      <c r="K102" s="350"/>
    </row>
    <row r="103" spans="1:14" ht="20.100000000000001" customHeight="1" outlineLevel="2">
      <c r="A103" s="2" t="s">
        <v>5468</v>
      </c>
      <c r="B103" s="113" t="s">
        <v>1043</v>
      </c>
      <c r="C103" s="6" t="s">
        <v>306</v>
      </c>
      <c r="D103" s="150">
        <v>4460.6000000000004</v>
      </c>
      <c r="E103" s="152"/>
      <c r="F103" s="97">
        <f>TRUNC(E103*D103,2)</f>
        <v>0</v>
      </c>
      <c r="K103" s="350"/>
    </row>
    <row r="104" spans="1:14" ht="20.100000000000001" customHeight="1" outlineLevel="1">
      <c r="A104" s="90"/>
      <c r="B104" s="173"/>
      <c r="C104" s="91"/>
      <c r="D104" s="92"/>
      <c r="E104" s="92"/>
      <c r="F104" s="99"/>
      <c r="K104" s="350"/>
    </row>
    <row r="105" spans="1:14" ht="20.100000000000001" customHeight="1" outlineLevel="1">
      <c r="A105" s="106" t="s">
        <v>748</v>
      </c>
      <c r="B105" s="114" t="s">
        <v>4723</v>
      </c>
      <c r="C105" s="59"/>
      <c r="D105" s="72"/>
      <c r="E105" s="72"/>
      <c r="F105" s="108">
        <f>SUBTOTAL(9,F106:F112)</f>
        <v>0</v>
      </c>
      <c r="G105" s="468" t="s">
        <v>3584</v>
      </c>
      <c r="H105" s="462">
        <f>+F105</f>
        <v>0</v>
      </c>
      <c r="K105" s="350"/>
    </row>
    <row r="106" spans="1:14" ht="20.100000000000001" customHeight="1" outlineLevel="2">
      <c r="A106" s="2"/>
      <c r="B106" s="242" t="s">
        <v>4724</v>
      </c>
      <c r="C106" s="37"/>
      <c r="D106" s="74"/>
      <c r="E106" s="74"/>
      <c r="F106" s="97"/>
      <c r="G106" s="468"/>
      <c r="H106" s="462"/>
      <c r="K106" s="350"/>
    </row>
    <row r="107" spans="1:14" ht="56.25" customHeight="1" outlineLevel="2">
      <c r="A107" s="2" t="s">
        <v>2521</v>
      </c>
      <c r="B107" s="238" t="s">
        <v>4725</v>
      </c>
      <c r="C107" s="37" t="s">
        <v>9</v>
      </c>
      <c r="D107" s="74">
        <v>7140</v>
      </c>
      <c r="E107" s="74"/>
      <c r="F107" s="97">
        <f>TRUNC(E107*D107,2)</f>
        <v>0</v>
      </c>
      <c r="G107" s="468"/>
      <c r="H107" s="462"/>
      <c r="K107" s="350"/>
    </row>
    <row r="108" spans="1:14" ht="20.100000000000001" customHeight="1" outlineLevel="2">
      <c r="A108" s="2"/>
      <c r="B108" s="242" t="s">
        <v>4726</v>
      </c>
      <c r="C108" s="37"/>
      <c r="D108" s="74"/>
      <c r="E108" s="74"/>
      <c r="F108" s="97"/>
      <c r="G108" s="468"/>
      <c r="H108" s="462"/>
      <c r="K108" s="350"/>
    </row>
    <row r="109" spans="1:14" s="456" customFormat="1" ht="52.5" customHeight="1" outlineLevel="2">
      <c r="A109" s="2" t="s">
        <v>770</v>
      </c>
      <c r="B109" s="9" t="s">
        <v>4725</v>
      </c>
      <c r="C109" s="6" t="s">
        <v>9</v>
      </c>
      <c r="D109" s="71">
        <v>4374.0200000000004</v>
      </c>
      <c r="E109" s="71"/>
      <c r="F109" s="97">
        <f>TRUNC(E109*D109,2)</f>
        <v>0</v>
      </c>
      <c r="G109" s="455"/>
      <c r="K109" s="350"/>
      <c r="M109" s="561"/>
      <c r="N109" s="561"/>
    </row>
    <row r="110" spans="1:14" s="456" customFormat="1" ht="15" outlineLevel="2">
      <c r="A110" s="2"/>
      <c r="B110" s="412" t="s">
        <v>4727</v>
      </c>
      <c r="C110" s="6"/>
      <c r="D110" s="71"/>
      <c r="E110" s="71"/>
      <c r="F110" s="97"/>
      <c r="G110" s="455"/>
      <c r="K110" s="350"/>
      <c r="M110" s="561"/>
      <c r="N110" s="561"/>
    </row>
    <row r="111" spans="1:14" s="456" customFormat="1" ht="20.100000000000001" customHeight="1" outlineLevel="2">
      <c r="A111" s="2" t="s">
        <v>3585</v>
      </c>
      <c r="B111" s="410" t="s">
        <v>5056</v>
      </c>
      <c r="C111" s="6" t="s">
        <v>9</v>
      </c>
      <c r="D111" s="71">
        <v>5918.66</v>
      </c>
      <c r="E111" s="71"/>
      <c r="F111" s="97">
        <f>TRUNC(E111*D111,2)</f>
        <v>0</v>
      </c>
      <c r="G111" s="455"/>
      <c r="K111" s="350"/>
      <c r="M111" s="561"/>
      <c r="N111" s="561"/>
    </row>
    <row r="112" spans="1:14" ht="20.100000000000001" customHeight="1" outlineLevel="1">
      <c r="A112" s="2"/>
      <c r="B112" s="113"/>
      <c r="C112" s="6"/>
      <c r="D112" s="71"/>
      <c r="E112" s="71"/>
      <c r="F112" s="97"/>
      <c r="K112" s="350"/>
    </row>
    <row r="113" spans="1:14" ht="20.100000000000001" customHeight="1" outlineLevel="1">
      <c r="A113" s="159" t="s">
        <v>1700</v>
      </c>
      <c r="B113" s="114" t="s">
        <v>329</v>
      </c>
      <c r="C113" s="59"/>
      <c r="D113" s="409"/>
      <c r="E113" s="72"/>
      <c r="F113" s="108">
        <f>SUBTOTAL(9,F114:F120)</f>
        <v>0</v>
      </c>
      <c r="G113" s="468" t="s">
        <v>2523</v>
      </c>
      <c r="H113" s="462">
        <f>+F113</f>
        <v>0</v>
      </c>
      <c r="K113" s="350"/>
    </row>
    <row r="114" spans="1:14" ht="15" customHeight="1" outlineLevel="2">
      <c r="A114" s="147" t="s">
        <v>1701</v>
      </c>
      <c r="B114" s="182" t="s">
        <v>328</v>
      </c>
      <c r="C114" s="149" t="s">
        <v>9</v>
      </c>
      <c r="D114" s="152">
        <v>121512.13</v>
      </c>
      <c r="E114" s="152"/>
      <c r="F114" s="97">
        <f t="shared" ref="F114:F119" si="4">TRUNC(E114*D114,2)</f>
        <v>0</v>
      </c>
      <c r="H114" s="153"/>
      <c r="K114" s="350"/>
    </row>
    <row r="115" spans="1:14" s="456" customFormat="1" ht="15" customHeight="1" outlineLevel="2">
      <c r="A115" s="147" t="s">
        <v>1702</v>
      </c>
      <c r="B115" s="182" t="s">
        <v>4728</v>
      </c>
      <c r="C115" s="149" t="s">
        <v>306</v>
      </c>
      <c r="D115" s="152">
        <v>423439</v>
      </c>
      <c r="E115" s="152"/>
      <c r="F115" s="97">
        <f t="shared" si="4"/>
        <v>0</v>
      </c>
      <c r="G115" s="455"/>
      <c r="H115" s="154"/>
      <c r="K115" s="350"/>
      <c r="M115" s="561"/>
      <c r="N115" s="561"/>
    </row>
    <row r="116" spans="1:14" s="456" customFormat="1" ht="15" customHeight="1" outlineLevel="2">
      <c r="A116" s="147" t="s">
        <v>1703</v>
      </c>
      <c r="B116" s="182" t="s">
        <v>4729</v>
      </c>
      <c r="C116" s="149" t="s">
        <v>5495</v>
      </c>
      <c r="D116" s="152">
        <f>(D115-D118)*10*1.3</f>
        <v>4507744.8</v>
      </c>
      <c r="E116" s="152"/>
      <c r="F116" s="97">
        <f t="shared" si="4"/>
        <v>0</v>
      </c>
      <c r="G116" s="455"/>
      <c r="H116" s="154"/>
      <c r="K116" s="350"/>
      <c r="M116" s="561"/>
      <c r="N116" s="561"/>
    </row>
    <row r="117" spans="1:14" s="456" customFormat="1" ht="15" customHeight="1" outlineLevel="2">
      <c r="A117" s="147" t="s">
        <v>2738</v>
      </c>
      <c r="B117" s="182" t="s">
        <v>4730</v>
      </c>
      <c r="C117" s="149" t="s">
        <v>306</v>
      </c>
      <c r="D117" s="152">
        <f>+D115-D118</f>
        <v>346749.6</v>
      </c>
      <c r="E117" s="152"/>
      <c r="F117" s="97">
        <f t="shared" si="4"/>
        <v>0</v>
      </c>
      <c r="G117" s="455"/>
      <c r="H117" s="154"/>
      <c r="K117" s="350"/>
      <c r="M117" s="561"/>
      <c r="N117" s="561"/>
    </row>
    <row r="118" spans="1:14" s="456" customFormat="1" ht="15" customHeight="1" outlineLevel="2">
      <c r="A118" s="147" t="s">
        <v>2739</v>
      </c>
      <c r="B118" s="182" t="s">
        <v>2742</v>
      </c>
      <c r="C118" s="149" t="s">
        <v>306</v>
      </c>
      <c r="D118" s="152">
        <v>76689.399999999994</v>
      </c>
      <c r="E118" s="152"/>
      <c r="F118" s="97">
        <f t="shared" si="4"/>
        <v>0</v>
      </c>
      <c r="G118" s="455"/>
      <c r="H118" s="154"/>
      <c r="K118" s="350"/>
      <c r="M118" s="561"/>
      <c r="N118" s="561"/>
    </row>
    <row r="119" spans="1:14" s="456" customFormat="1" ht="15" customHeight="1" outlineLevel="2">
      <c r="A119" s="147" t="s">
        <v>4731</v>
      </c>
      <c r="B119" s="182" t="s">
        <v>330</v>
      </c>
      <c r="C119" s="149" t="s">
        <v>9</v>
      </c>
      <c r="D119" s="152">
        <v>6713.84</v>
      </c>
      <c r="E119" s="152"/>
      <c r="F119" s="97">
        <f t="shared" si="4"/>
        <v>0</v>
      </c>
      <c r="G119" s="455"/>
      <c r="H119" s="154"/>
      <c r="K119" s="350"/>
      <c r="M119" s="561"/>
      <c r="N119" s="561"/>
    </row>
    <row r="120" spans="1:14" ht="20.100000000000001" customHeight="1">
      <c r="A120" s="2"/>
      <c r="B120" s="113"/>
      <c r="C120" s="6"/>
      <c r="D120" s="71"/>
      <c r="E120" s="71"/>
      <c r="F120" s="97"/>
      <c r="K120" s="350"/>
    </row>
    <row r="121" spans="1:14" ht="20.100000000000001" customHeight="1">
      <c r="A121" s="13">
        <v>4</v>
      </c>
      <c r="B121" s="14" t="s">
        <v>1019</v>
      </c>
      <c r="C121" s="15"/>
      <c r="D121" s="70"/>
      <c r="E121" s="70"/>
      <c r="F121" s="96">
        <f>SUBTOTAL(9,F122:F557)</f>
        <v>0</v>
      </c>
      <c r="H121" s="460">
        <f>SUM(H122:H557)</f>
        <v>0</v>
      </c>
      <c r="I121" s="456" t="b">
        <f>H121=F121</f>
        <v>1</v>
      </c>
      <c r="K121" s="350"/>
    </row>
    <row r="122" spans="1:14" ht="20.100000000000001" customHeight="1" outlineLevel="1">
      <c r="A122" s="11"/>
      <c r="B122" s="213"/>
      <c r="C122" s="12"/>
      <c r="D122" s="73"/>
      <c r="E122" s="73"/>
      <c r="F122" s="100"/>
      <c r="H122" s="456"/>
      <c r="K122" s="350"/>
    </row>
    <row r="123" spans="1:14" ht="20.100000000000001" customHeight="1" outlineLevel="1">
      <c r="A123" s="159" t="s">
        <v>17</v>
      </c>
      <c r="B123" s="301" t="s">
        <v>313</v>
      </c>
      <c r="C123" s="199"/>
      <c r="D123" s="171"/>
      <c r="E123" s="98"/>
      <c r="F123" s="108">
        <f>SUBTOTAL(9,F124:F205)</f>
        <v>0</v>
      </c>
      <c r="G123" s="468" t="s">
        <v>3093</v>
      </c>
      <c r="H123" s="462">
        <f>+F123</f>
        <v>0</v>
      </c>
      <c r="I123" s="456"/>
      <c r="K123" s="350"/>
      <c r="L123" s="469"/>
    </row>
    <row r="124" spans="1:14" ht="20.100000000000001" customHeight="1" outlineLevel="2">
      <c r="A124" s="207" t="s">
        <v>367</v>
      </c>
      <c r="B124" s="156" t="s">
        <v>418</v>
      </c>
      <c r="C124" s="93"/>
      <c r="D124" s="202"/>
      <c r="E124" s="92"/>
      <c r="F124" s="146"/>
      <c r="K124" s="350"/>
    </row>
    <row r="125" spans="1:14" ht="30.75" customHeight="1" outlineLevel="2">
      <c r="A125" s="200" t="s">
        <v>1044</v>
      </c>
      <c r="B125" s="413" t="s">
        <v>4732</v>
      </c>
      <c r="C125" s="130" t="s">
        <v>306</v>
      </c>
      <c r="D125" s="172">
        <v>9630.9699999999993</v>
      </c>
      <c r="E125" s="92"/>
      <c r="F125" s="99">
        <f t="shared" ref="F125:F131" si="5">TRUNC(E125*D125,2)</f>
        <v>0</v>
      </c>
      <c r="K125" s="350"/>
    </row>
    <row r="126" spans="1:14" ht="20.100000000000001" customHeight="1" outlineLevel="2">
      <c r="A126" s="200" t="s">
        <v>1045</v>
      </c>
      <c r="B126" s="157" t="s">
        <v>419</v>
      </c>
      <c r="C126" s="130" t="s">
        <v>9</v>
      </c>
      <c r="D126" s="172">
        <v>6097.98</v>
      </c>
      <c r="E126" s="92"/>
      <c r="F126" s="99">
        <f t="shared" si="5"/>
        <v>0</v>
      </c>
      <c r="K126" s="350"/>
    </row>
    <row r="127" spans="1:14" ht="20.100000000000001" customHeight="1" outlineLevel="2">
      <c r="A127" s="200" t="s">
        <v>1046</v>
      </c>
      <c r="B127" s="157" t="s">
        <v>5461</v>
      </c>
      <c r="C127" s="130" t="s">
        <v>9</v>
      </c>
      <c r="D127" s="172">
        <v>3543.67</v>
      </c>
      <c r="E127" s="92"/>
      <c r="F127" s="99">
        <f t="shared" si="5"/>
        <v>0</v>
      </c>
      <c r="K127" s="350"/>
    </row>
    <row r="128" spans="1:14" ht="20.100000000000001" customHeight="1" outlineLevel="2">
      <c r="A128" s="200" t="s">
        <v>1047</v>
      </c>
      <c r="B128" s="157" t="s">
        <v>420</v>
      </c>
      <c r="C128" s="130" t="s">
        <v>306</v>
      </c>
      <c r="D128" s="172">
        <v>3378.08</v>
      </c>
      <c r="E128" s="92"/>
      <c r="F128" s="99">
        <f t="shared" si="5"/>
        <v>0</v>
      </c>
      <c r="K128" s="350"/>
    </row>
    <row r="129" spans="1:11" ht="20.100000000000001" customHeight="1" outlineLevel="2">
      <c r="A129" s="200" t="s">
        <v>1048</v>
      </c>
      <c r="B129" s="157" t="s">
        <v>421</v>
      </c>
      <c r="C129" s="130" t="s">
        <v>306</v>
      </c>
      <c r="D129" s="172">
        <v>192.38</v>
      </c>
      <c r="E129" s="92"/>
      <c r="F129" s="99">
        <f t="shared" si="5"/>
        <v>0</v>
      </c>
      <c r="K129" s="350"/>
    </row>
    <row r="130" spans="1:11" ht="20.100000000000001" customHeight="1" outlineLevel="2">
      <c r="A130" s="200" t="s">
        <v>1049</v>
      </c>
      <c r="B130" s="157" t="s">
        <v>2524</v>
      </c>
      <c r="C130" s="130" t="s">
        <v>302</v>
      </c>
      <c r="D130" s="172">
        <v>270246.01</v>
      </c>
      <c r="E130" s="92"/>
      <c r="F130" s="99">
        <f t="shared" si="5"/>
        <v>0</v>
      </c>
      <c r="K130" s="350"/>
    </row>
    <row r="131" spans="1:11" ht="20.100000000000001" customHeight="1" outlineLevel="2">
      <c r="A131" s="200" t="s">
        <v>1050</v>
      </c>
      <c r="B131" s="157" t="s">
        <v>422</v>
      </c>
      <c r="C131" s="130" t="s">
        <v>306</v>
      </c>
      <c r="D131" s="172">
        <v>7179.49</v>
      </c>
      <c r="E131" s="92"/>
      <c r="F131" s="99">
        <f t="shared" si="5"/>
        <v>0</v>
      </c>
      <c r="K131" s="350"/>
    </row>
    <row r="132" spans="1:11" ht="20.100000000000001" customHeight="1" outlineLevel="2">
      <c r="A132" s="200"/>
      <c r="B132" s="157"/>
      <c r="C132" s="130"/>
      <c r="D132" s="172"/>
      <c r="E132" s="92"/>
      <c r="F132" s="99"/>
      <c r="K132" s="350"/>
    </row>
    <row r="133" spans="1:11" ht="20.100000000000001" customHeight="1" outlineLevel="2">
      <c r="A133" s="207" t="s">
        <v>2522</v>
      </c>
      <c r="B133" s="156" t="s">
        <v>423</v>
      </c>
      <c r="C133" s="93"/>
      <c r="D133" s="417"/>
      <c r="E133" s="92"/>
      <c r="F133" s="146"/>
      <c r="K133" s="350"/>
    </row>
    <row r="134" spans="1:11" ht="31.5" customHeight="1" outlineLevel="2">
      <c r="A134" s="200" t="s">
        <v>1051</v>
      </c>
      <c r="B134" s="208" t="s">
        <v>4732</v>
      </c>
      <c r="C134" s="130" t="s">
        <v>306</v>
      </c>
      <c r="D134" s="172">
        <v>32570.79</v>
      </c>
      <c r="E134" s="92"/>
      <c r="F134" s="99">
        <f t="shared" ref="F134:F140" si="6">TRUNC(E134*D134,2)</f>
        <v>0</v>
      </c>
      <c r="K134" s="350"/>
    </row>
    <row r="135" spans="1:11" ht="20.100000000000001" customHeight="1" outlineLevel="2">
      <c r="A135" s="200" t="s">
        <v>1052</v>
      </c>
      <c r="B135" s="157" t="s">
        <v>419</v>
      </c>
      <c r="C135" s="130" t="s">
        <v>9</v>
      </c>
      <c r="D135" s="172">
        <v>15072</v>
      </c>
      <c r="E135" s="92"/>
      <c r="F135" s="99">
        <f t="shared" si="6"/>
        <v>0</v>
      </c>
      <c r="K135" s="350"/>
    </row>
    <row r="136" spans="1:11" ht="20.100000000000001" customHeight="1" outlineLevel="2">
      <c r="A136" s="200" t="s">
        <v>1053</v>
      </c>
      <c r="B136" s="157" t="s">
        <v>5461</v>
      </c>
      <c r="C136" s="130" t="s">
        <v>9</v>
      </c>
      <c r="D136" s="172">
        <v>10683.41</v>
      </c>
      <c r="E136" s="92"/>
      <c r="F136" s="99">
        <f t="shared" si="6"/>
        <v>0</v>
      </c>
      <c r="K136" s="350"/>
    </row>
    <row r="137" spans="1:11" ht="20.100000000000001" customHeight="1" outlineLevel="2">
      <c r="A137" s="200" t="s">
        <v>1054</v>
      </c>
      <c r="B137" s="157" t="s">
        <v>420</v>
      </c>
      <c r="C137" s="130" t="s">
        <v>306</v>
      </c>
      <c r="D137" s="172">
        <v>6983.25</v>
      </c>
      <c r="E137" s="92"/>
      <c r="F137" s="99">
        <f t="shared" si="6"/>
        <v>0</v>
      </c>
      <c r="K137" s="350"/>
    </row>
    <row r="138" spans="1:11" ht="20.100000000000001" customHeight="1" outlineLevel="2">
      <c r="A138" s="200" t="s">
        <v>1055</v>
      </c>
      <c r="B138" s="157" t="s">
        <v>421</v>
      </c>
      <c r="C138" s="130" t="s">
        <v>306</v>
      </c>
      <c r="D138" s="172">
        <v>402.96</v>
      </c>
      <c r="E138" s="92"/>
      <c r="F138" s="99">
        <f t="shared" si="6"/>
        <v>0</v>
      </c>
      <c r="K138" s="350"/>
    </row>
    <row r="139" spans="1:11" ht="20.100000000000001" customHeight="1" outlineLevel="2">
      <c r="A139" s="200" t="s">
        <v>1056</v>
      </c>
      <c r="B139" s="157" t="s">
        <v>2524</v>
      </c>
      <c r="C139" s="130" t="s">
        <v>302</v>
      </c>
      <c r="D139" s="172">
        <v>558659.9</v>
      </c>
      <c r="E139" s="92"/>
      <c r="F139" s="99">
        <f t="shared" si="6"/>
        <v>0</v>
      </c>
      <c r="K139" s="350"/>
    </row>
    <row r="140" spans="1:11" ht="20.100000000000001" customHeight="1" outlineLevel="2">
      <c r="A140" s="200" t="s">
        <v>1057</v>
      </c>
      <c r="B140" s="157" t="s">
        <v>422</v>
      </c>
      <c r="C140" s="130" t="s">
        <v>306</v>
      </c>
      <c r="D140" s="172">
        <v>27267.08</v>
      </c>
      <c r="E140" s="92"/>
      <c r="F140" s="99">
        <f t="shared" si="6"/>
        <v>0</v>
      </c>
      <c r="K140" s="350"/>
    </row>
    <row r="141" spans="1:11" ht="20.100000000000001" customHeight="1" outlineLevel="2">
      <c r="A141" s="200"/>
      <c r="B141" s="157"/>
      <c r="C141" s="130"/>
      <c r="D141" s="172"/>
      <c r="E141" s="92"/>
      <c r="F141" s="99"/>
      <c r="K141" s="350"/>
    </row>
    <row r="142" spans="1:11" ht="20.100000000000001" customHeight="1" outlineLevel="2">
      <c r="A142" s="207" t="s">
        <v>393</v>
      </c>
      <c r="B142" s="156" t="s">
        <v>424</v>
      </c>
      <c r="C142" s="93"/>
      <c r="D142" s="417"/>
      <c r="E142" s="92"/>
      <c r="F142" s="146"/>
      <c r="K142" s="350"/>
    </row>
    <row r="143" spans="1:11" ht="29.25" customHeight="1" outlineLevel="2">
      <c r="A143" s="200" t="s">
        <v>1058</v>
      </c>
      <c r="B143" s="208" t="s">
        <v>4733</v>
      </c>
      <c r="C143" s="130" t="s">
        <v>306</v>
      </c>
      <c r="D143" s="172">
        <v>25789.42</v>
      </c>
      <c r="E143" s="92"/>
      <c r="F143" s="99">
        <f t="shared" ref="F143:F149" si="7">TRUNC(E143*D143,2)</f>
        <v>0</v>
      </c>
      <c r="K143" s="350"/>
    </row>
    <row r="144" spans="1:11" ht="20.100000000000001" customHeight="1" outlineLevel="2">
      <c r="A144" s="200" t="s">
        <v>1059</v>
      </c>
      <c r="B144" s="157" t="s">
        <v>419</v>
      </c>
      <c r="C144" s="130" t="s">
        <v>9</v>
      </c>
      <c r="D144" s="172">
        <v>6418.46</v>
      </c>
      <c r="E144" s="92"/>
      <c r="F144" s="99">
        <f t="shared" si="7"/>
        <v>0</v>
      </c>
      <c r="K144" s="350"/>
    </row>
    <row r="145" spans="1:11" ht="20.100000000000001" customHeight="1" outlineLevel="2">
      <c r="A145" s="200" t="s">
        <v>1060</v>
      </c>
      <c r="B145" s="157" t="s">
        <v>5461</v>
      </c>
      <c r="C145" s="130" t="s">
        <v>9</v>
      </c>
      <c r="D145" s="172">
        <v>14525.66</v>
      </c>
      <c r="E145" s="92"/>
      <c r="F145" s="99">
        <f t="shared" si="7"/>
        <v>0</v>
      </c>
      <c r="K145" s="350"/>
    </row>
    <row r="146" spans="1:11" ht="20.100000000000001" customHeight="1" outlineLevel="2">
      <c r="A146" s="200" t="s">
        <v>1061</v>
      </c>
      <c r="B146" s="157" t="s">
        <v>420</v>
      </c>
      <c r="C146" s="130" t="s">
        <v>306</v>
      </c>
      <c r="D146" s="172">
        <v>5130.0600000000004</v>
      </c>
      <c r="E146" s="92"/>
      <c r="F146" s="99">
        <f t="shared" si="7"/>
        <v>0</v>
      </c>
      <c r="K146" s="350"/>
    </row>
    <row r="147" spans="1:11" ht="20.100000000000001" customHeight="1" outlineLevel="2">
      <c r="A147" s="200" t="s">
        <v>1062</v>
      </c>
      <c r="B147" s="157" t="s">
        <v>421</v>
      </c>
      <c r="C147" s="130" t="s">
        <v>306</v>
      </c>
      <c r="D147" s="172">
        <v>1.51</v>
      </c>
      <c r="E147" s="92"/>
      <c r="F147" s="99">
        <f t="shared" si="7"/>
        <v>0</v>
      </c>
      <c r="K147" s="350"/>
    </row>
    <row r="148" spans="1:11" ht="20.100000000000001" customHeight="1" outlineLevel="2">
      <c r="A148" s="200" t="s">
        <v>1063</v>
      </c>
      <c r="B148" s="157" t="s">
        <v>2524</v>
      </c>
      <c r="C148" s="130" t="s">
        <v>302</v>
      </c>
      <c r="D148" s="172">
        <v>410404.76</v>
      </c>
      <c r="E148" s="92"/>
      <c r="F148" s="99">
        <f t="shared" si="7"/>
        <v>0</v>
      </c>
      <c r="K148" s="350"/>
    </row>
    <row r="149" spans="1:11" ht="20.100000000000001" customHeight="1" outlineLevel="2">
      <c r="A149" s="200" t="s">
        <v>1064</v>
      </c>
      <c r="B149" s="157" t="s">
        <v>422</v>
      </c>
      <c r="C149" s="130" t="s">
        <v>306</v>
      </c>
      <c r="D149" s="172">
        <v>8025.46</v>
      </c>
      <c r="E149" s="92"/>
      <c r="F149" s="99">
        <f t="shared" si="7"/>
        <v>0</v>
      </c>
      <c r="K149" s="350"/>
    </row>
    <row r="150" spans="1:11" ht="20.100000000000001" customHeight="1" outlineLevel="2">
      <c r="A150" s="200"/>
      <c r="B150" s="157"/>
      <c r="C150" s="130"/>
      <c r="D150" s="172"/>
      <c r="E150" s="92"/>
      <c r="F150" s="99"/>
      <c r="K150" s="350"/>
    </row>
    <row r="151" spans="1:11" ht="20.100000000000001" customHeight="1" outlineLevel="2">
      <c r="A151" s="207" t="s">
        <v>1025</v>
      </c>
      <c r="B151" s="156" t="s">
        <v>425</v>
      </c>
      <c r="C151" s="93"/>
      <c r="D151" s="417"/>
      <c r="E151" s="92"/>
      <c r="F151" s="146"/>
      <c r="K151" s="350"/>
    </row>
    <row r="152" spans="1:11" ht="29.25" customHeight="1" outlineLevel="2">
      <c r="A152" s="200" t="s">
        <v>1065</v>
      </c>
      <c r="B152" s="208" t="s">
        <v>4733</v>
      </c>
      <c r="C152" s="130" t="s">
        <v>306</v>
      </c>
      <c r="D152" s="172">
        <v>3328.49</v>
      </c>
      <c r="E152" s="92"/>
      <c r="F152" s="99">
        <f t="shared" ref="F152:F158" si="8">TRUNC(E152*D152,2)</f>
        <v>0</v>
      </c>
      <c r="K152" s="350"/>
    </row>
    <row r="153" spans="1:11" ht="20.100000000000001" customHeight="1" outlineLevel="2">
      <c r="A153" s="200" t="s">
        <v>1066</v>
      </c>
      <c r="B153" s="157" t="s">
        <v>419</v>
      </c>
      <c r="C153" s="130" t="s">
        <v>9</v>
      </c>
      <c r="D153" s="172">
        <v>4637.67</v>
      </c>
      <c r="E153" s="92"/>
      <c r="F153" s="99">
        <f t="shared" si="8"/>
        <v>0</v>
      </c>
      <c r="K153" s="350"/>
    </row>
    <row r="154" spans="1:11" ht="20.100000000000001" customHeight="1" outlineLevel="2">
      <c r="A154" s="200" t="s">
        <v>1067</v>
      </c>
      <c r="B154" s="157" t="s">
        <v>5461</v>
      </c>
      <c r="C154" s="130" t="s">
        <v>9</v>
      </c>
      <c r="D154" s="172">
        <v>4895.75</v>
      </c>
      <c r="E154" s="92"/>
      <c r="F154" s="99">
        <f t="shared" si="8"/>
        <v>0</v>
      </c>
      <c r="K154" s="350"/>
    </row>
    <row r="155" spans="1:11" ht="20.100000000000001" customHeight="1" outlineLevel="2">
      <c r="A155" s="200" t="s">
        <v>1068</v>
      </c>
      <c r="B155" s="157" t="s">
        <v>420</v>
      </c>
      <c r="C155" s="130" t="s">
        <v>306</v>
      </c>
      <c r="D155" s="172">
        <v>558.61</v>
      </c>
      <c r="E155" s="92"/>
      <c r="F155" s="99">
        <f t="shared" si="8"/>
        <v>0</v>
      </c>
      <c r="K155" s="350"/>
    </row>
    <row r="156" spans="1:11" ht="20.100000000000001" customHeight="1" outlineLevel="2">
      <c r="A156" s="200" t="s">
        <v>1069</v>
      </c>
      <c r="B156" s="157" t="s">
        <v>421</v>
      </c>
      <c r="C156" s="130" t="s">
        <v>306</v>
      </c>
      <c r="D156" s="172">
        <v>46.36</v>
      </c>
      <c r="E156" s="92"/>
      <c r="F156" s="99">
        <f t="shared" si="8"/>
        <v>0</v>
      </c>
      <c r="K156" s="350"/>
    </row>
    <row r="157" spans="1:11" ht="20.100000000000001" customHeight="1" outlineLevel="2">
      <c r="A157" s="200" t="s">
        <v>1070</v>
      </c>
      <c r="B157" s="157" t="s">
        <v>2524</v>
      </c>
      <c r="C157" s="130" t="s">
        <v>302</v>
      </c>
      <c r="D157" s="172">
        <v>44688.71</v>
      </c>
      <c r="E157" s="92"/>
      <c r="F157" s="99">
        <f t="shared" si="8"/>
        <v>0</v>
      </c>
      <c r="K157" s="350"/>
    </row>
    <row r="158" spans="1:11" ht="20.100000000000001" customHeight="1" outlineLevel="2">
      <c r="A158" s="200" t="s">
        <v>1071</v>
      </c>
      <c r="B158" s="157" t="s">
        <v>422</v>
      </c>
      <c r="C158" s="130" t="s">
        <v>306</v>
      </c>
      <c r="D158" s="172">
        <v>2723.52</v>
      </c>
      <c r="E158" s="92"/>
      <c r="F158" s="99">
        <f t="shared" si="8"/>
        <v>0</v>
      </c>
      <c r="K158" s="350"/>
    </row>
    <row r="159" spans="1:11" ht="20.100000000000001" customHeight="1" outlineLevel="2">
      <c r="A159" s="200"/>
      <c r="B159" s="157"/>
      <c r="C159" s="130"/>
      <c r="D159" s="172"/>
      <c r="E159" s="92"/>
      <c r="F159" s="99"/>
      <c r="K159" s="350"/>
    </row>
    <row r="160" spans="1:11" ht="20.100000000000001" customHeight="1" outlineLevel="2">
      <c r="A160" s="207" t="s">
        <v>1026</v>
      </c>
      <c r="B160" s="156" t="s">
        <v>426</v>
      </c>
      <c r="C160" s="93"/>
      <c r="D160" s="417"/>
      <c r="E160" s="92"/>
      <c r="F160" s="146"/>
      <c r="K160" s="350"/>
    </row>
    <row r="161" spans="1:11" ht="28.5" customHeight="1" outlineLevel="2">
      <c r="A161" s="200" t="s">
        <v>1072</v>
      </c>
      <c r="B161" s="208" t="s">
        <v>4733</v>
      </c>
      <c r="C161" s="130" t="s">
        <v>306</v>
      </c>
      <c r="D161" s="172">
        <v>137.79</v>
      </c>
      <c r="E161" s="92"/>
      <c r="F161" s="99">
        <f t="shared" ref="F161:F167" si="9">TRUNC(E161*D161,2)</f>
        <v>0</v>
      </c>
      <c r="K161" s="350"/>
    </row>
    <row r="162" spans="1:11" ht="20.100000000000001" customHeight="1" outlineLevel="2">
      <c r="A162" s="200" t="s">
        <v>1073</v>
      </c>
      <c r="B162" s="157" t="s">
        <v>419</v>
      </c>
      <c r="C162" s="130" t="s">
        <v>9</v>
      </c>
      <c r="D162" s="172">
        <v>142.04</v>
      </c>
      <c r="E162" s="92"/>
      <c r="F162" s="99">
        <f t="shared" si="9"/>
        <v>0</v>
      </c>
      <c r="K162" s="350"/>
    </row>
    <row r="163" spans="1:11" ht="20.100000000000001" customHeight="1" outlineLevel="2">
      <c r="A163" s="200" t="s">
        <v>1074</v>
      </c>
      <c r="B163" s="157" t="s">
        <v>5461</v>
      </c>
      <c r="C163" s="130" t="s">
        <v>9</v>
      </c>
      <c r="D163" s="172">
        <v>183.3</v>
      </c>
      <c r="E163" s="92"/>
      <c r="F163" s="99">
        <f t="shared" si="9"/>
        <v>0</v>
      </c>
      <c r="K163" s="350"/>
    </row>
    <row r="164" spans="1:11" ht="20.100000000000001" customHeight="1" outlineLevel="2">
      <c r="A164" s="200" t="s">
        <v>1075</v>
      </c>
      <c r="B164" s="157" t="s">
        <v>420</v>
      </c>
      <c r="C164" s="130" t="s">
        <v>306</v>
      </c>
      <c r="D164" s="172">
        <v>23.42</v>
      </c>
      <c r="E164" s="92"/>
      <c r="F164" s="99">
        <f t="shared" si="9"/>
        <v>0</v>
      </c>
      <c r="K164" s="350"/>
    </row>
    <row r="165" spans="1:11" ht="20.100000000000001" customHeight="1" outlineLevel="2">
      <c r="A165" s="200" t="s">
        <v>1076</v>
      </c>
      <c r="B165" s="157" t="s">
        <v>421</v>
      </c>
      <c r="C165" s="130" t="s">
        <v>306</v>
      </c>
      <c r="D165" s="172">
        <v>5.37</v>
      </c>
      <c r="E165" s="92"/>
      <c r="F165" s="99">
        <f t="shared" si="9"/>
        <v>0</v>
      </c>
      <c r="K165" s="350"/>
    </row>
    <row r="166" spans="1:11" ht="20.100000000000001" customHeight="1" outlineLevel="2">
      <c r="A166" s="200" t="s">
        <v>1077</v>
      </c>
      <c r="B166" s="157" t="s">
        <v>2524</v>
      </c>
      <c r="C166" s="130" t="s">
        <v>302</v>
      </c>
      <c r="D166" s="172">
        <v>1873.45</v>
      </c>
      <c r="E166" s="92"/>
      <c r="F166" s="99">
        <f t="shared" si="9"/>
        <v>0</v>
      </c>
      <c r="K166" s="350"/>
    </row>
    <row r="167" spans="1:11" ht="20.100000000000001" customHeight="1" outlineLevel="2">
      <c r="A167" s="200" t="s">
        <v>1078</v>
      </c>
      <c r="B167" s="157" t="s">
        <v>422</v>
      </c>
      <c r="C167" s="130" t="s">
        <v>306</v>
      </c>
      <c r="D167" s="172">
        <v>109.01</v>
      </c>
      <c r="E167" s="92"/>
      <c r="F167" s="99">
        <f t="shared" si="9"/>
        <v>0</v>
      </c>
      <c r="K167" s="350"/>
    </row>
    <row r="168" spans="1:11" ht="20.100000000000001" customHeight="1" outlineLevel="2">
      <c r="A168" s="200"/>
      <c r="B168" s="157"/>
      <c r="C168" s="130"/>
      <c r="D168" s="172"/>
      <c r="E168" s="92"/>
      <c r="F168" s="99"/>
      <c r="K168" s="350"/>
    </row>
    <row r="169" spans="1:11" ht="20.100000000000001" customHeight="1" outlineLevel="2">
      <c r="A169" s="207" t="s">
        <v>1027</v>
      </c>
      <c r="B169" s="156" t="s">
        <v>427</v>
      </c>
      <c r="C169" s="93"/>
      <c r="D169" s="417"/>
      <c r="E169" s="92"/>
      <c r="F169" s="146"/>
      <c r="K169" s="350"/>
    </row>
    <row r="170" spans="1:11" ht="29.25" customHeight="1" outlineLevel="2">
      <c r="A170" s="200" t="s">
        <v>1079</v>
      </c>
      <c r="B170" s="208" t="s">
        <v>4733</v>
      </c>
      <c r="C170" s="130" t="s">
        <v>306</v>
      </c>
      <c r="D170" s="172">
        <v>1490.18</v>
      </c>
      <c r="E170" s="92"/>
      <c r="F170" s="99">
        <f t="shared" ref="F170:F176" si="10">TRUNC(E170*D170,2)</f>
        <v>0</v>
      </c>
      <c r="K170" s="350"/>
    </row>
    <row r="171" spans="1:11" ht="20.100000000000001" customHeight="1" outlineLevel="2">
      <c r="A171" s="200" t="s">
        <v>1080</v>
      </c>
      <c r="B171" s="157" t="s">
        <v>419</v>
      </c>
      <c r="C171" s="130" t="s">
        <v>9</v>
      </c>
      <c r="D171" s="172">
        <v>1301.06</v>
      </c>
      <c r="E171" s="92"/>
      <c r="F171" s="99">
        <f t="shared" si="10"/>
        <v>0</v>
      </c>
      <c r="K171" s="350"/>
    </row>
    <row r="172" spans="1:11" ht="20.100000000000001" customHeight="1" outlineLevel="2">
      <c r="A172" s="200" t="s">
        <v>1081</v>
      </c>
      <c r="B172" s="157" t="s">
        <v>5461</v>
      </c>
      <c r="C172" s="130" t="s">
        <v>9</v>
      </c>
      <c r="D172" s="172">
        <v>438.38</v>
      </c>
      <c r="E172" s="92"/>
      <c r="F172" s="99">
        <f t="shared" si="10"/>
        <v>0</v>
      </c>
      <c r="K172" s="350"/>
    </row>
    <row r="173" spans="1:11" ht="20.100000000000001" customHeight="1" outlineLevel="2">
      <c r="A173" s="200" t="s">
        <v>1082</v>
      </c>
      <c r="B173" s="157" t="s">
        <v>420</v>
      </c>
      <c r="C173" s="130" t="s">
        <v>306</v>
      </c>
      <c r="D173" s="172">
        <v>614.17999999999995</v>
      </c>
      <c r="E173" s="92"/>
      <c r="F173" s="99">
        <f t="shared" si="10"/>
        <v>0</v>
      </c>
      <c r="K173" s="350"/>
    </row>
    <row r="174" spans="1:11" ht="20.100000000000001" customHeight="1" outlineLevel="2">
      <c r="A174" s="200" t="s">
        <v>1083</v>
      </c>
      <c r="B174" s="157" t="s">
        <v>421</v>
      </c>
      <c r="C174" s="130" t="s">
        <v>306</v>
      </c>
      <c r="D174" s="172">
        <v>62.26</v>
      </c>
      <c r="E174" s="92"/>
      <c r="F174" s="99">
        <f t="shared" si="10"/>
        <v>0</v>
      </c>
      <c r="K174" s="350"/>
    </row>
    <row r="175" spans="1:11" ht="20.100000000000001" customHeight="1" outlineLevel="2">
      <c r="A175" s="200" t="s">
        <v>1084</v>
      </c>
      <c r="B175" s="157" t="s">
        <v>2524</v>
      </c>
      <c r="C175" s="130" t="s">
        <v>302</v>
      </c>
      <c r="D175" s="172">
        <v>49134.51</v>
      </c>
      <c r="E175" s="92"/>
      <c r="F175" s="99">
        <f t="shared" si="10"/>
        <v>0</v>
      </c>
      <c r="K175" s="350"/>
    </row>
    <row r="176" spans="1:11" ht="20.100000000000001" customHeight="1" outlineLevel="2">
      <c r="A176" s="200" t="s">
        <v>1085</v>
      </c>
      <c r="B176" s="157" t="s">
        <v>422</v>
      </c>
      <c r="C176" s="130" t="s">
        <v>306</v>
      </c>
      <c r="D176" s="172">
        <v>876</v>
      </c>
      <c r="E176" s="92"/>
      <c r="F176" s="99">
        <f t="shared" si="10"/>
        <v>0</v>
      </c>
      <c r="K176" s="350"/>
    </row>
    <row r="177" spans="1:11" ht="20.100000000000001" customHeight="1" outlineLevel="2">
      <c r="A177" s="200"/>
      <c r="B177" s="158"/>
      <c r="C177" s="131"/>
      <c r="D177" s="583"/>
      <c r="E177" s="92"/>
      <c r="F177" s="99"/>
      <c r="K177" s="350"/>
    </row>
    <row r="178" spans="1:11" ht="20.100000000000001" customHeight="1" outlineLevel="2">
      <c r="A178" s="207" t="s">
        <v>1028</v>
      </c>
      <c r="B178" s="156" t="s">
        <v>428</v>
      </c>
      <c r="C178" s="93"/>
      <c r="D178" s="417"/>
      <c r="E178" s="92"/>
      <c r="F178" s="146"/>
      <c r="K178" s="350"/>
    </row>
    <row r="179" spans="1:11" ht="29.25" customHeight="1" outlineLevel="2">
      <c r="A179" s="200" t="s">
        <v>1086</v>
      </c>
      <c r="B179" s="208" t="s">
        <v>4733</v>
      </c>
      <c r="C179" s="130" t="s">
        <v>306</v>
      </c>
      <c r="D179" s="172">
        <v>1913.01</v>
      </c>
      <c r="E179" s="92"/>
      <c r="F179" s="99">
        <f t="shared" ref="F179:F185" si="11">TRUNC(E179*D179,2)</f>
        <v>0</v>
      </c>
      <c r="K179" s="350"/>
    </row>
    <row r="180" spans="1:11" ht="20.100000000000001" customHeight="1" outlineLevel="2">
      <c r="A180" s="200" t="s">
        <v>1087</v>
      </c>
      <c r="B180" s="157" t="s">
        <v>419</v>
      </c>
      <c r="C180" s="130" t="s">
        <v>9</v>
      </c>
      <c r="D180" s="172">
        <v>1462.64</v>
      </c>
      <c r="E180" s="92"/>
      <c r="F180" s="99">
        <f t="shared" si="11"/>
        <v>0</v>
      </c>
      <c r="K180" s="350"/>
    </row>
    <row r="181" spans="1:11" ht="20.100000000000001" customHeight="1" outlineLevel="2">
      <c r="A181" s="200" t="s">
        <v>1088</v>
      </c>
      <c r="B181" s="157" t="s">
        <v>5461</v>
      </c>
      <c r="C181" s="130" t="s">
        <v>9</v>
      </c>
      <c r="D181" s="172">
        <v>634.30999999999995</v>
      </c>
      <c r="E181" s="92"/>
      <c r="F181" s="99">
        <f t="shared" si="11"/>
        <v>0</v>
      </c>
      <c r="K181" s="350"/>
    </row>
    <row r="182" spans="1:11" ht="20.100000000000001" customHeight="1" outlineLevel="2">
      <c r="A182" s="200" t="s">
        <v>1089</v>
      </c>
      <c r="B182" s="157" t="s">
        <v>420</v>
      </c>
      <c r="C182" s="130" t="s">
        <v>306</v>
      </c>
      <c r="D182" s="172">
        <v>860.37</v>
      </c>
      <c r="E182" s="92"/>
      <c r="F182" s="99">
        <f t="shared" si="11"/>
        <v>0</v>
      </c>
      <c r="K182" s="350"/>
    </row>
    <row r="183" spans="1:11" ht="20.100000000000001" customHeight="1" outlineLevel="2">
      <c r="A183" s="200" t="s">
        <v>1090</v>
      </c>
      <c r="B183" s="157" t="s">
        <v>421</v>
      </c>
      <c r="C183" s="130" t="s">
        <v>306</v>
      </c>
      <c r="D183" s="172">
        <v>75.34</v>
      </c>
      <c r="E183" s="92"/>
      <c r="F183" s="99">
        <f t="shared" si="11"/>
        <v>0</v>
      </c>
      <c r="K183" s="350"/>
    </row>
    <row r="184" spans="1:11" ht="20.100000000000001" customHeight="1" outlineLevel="2">
      <c r="A184" s="200" t="s">
        <v>1091</v>
      </c>
      <c r="B184" s="157" t="s">
        <v>2524</v>
      </c>
      <c r="C184" s="130" t="s">
        <v>302</v>
      </c>
      <c r="D184" s="172">
        <v>68829.429999999993</v>
      </c>
      <c r="E184" s="92"/>
      <c r="F184" s="99">
        <f t="shared" si="11"/>
        <v>0</v>
      </c>
      <c r="K184" s="350"/>
    </row>
    <row r="185" spans="1:11" ht="20.100000000000001" customHeight="1" outlineLevel="2">
      <c r="A185" s="200" t="s">
        <v>1092</v>
      </c>
      <c r="B185" s="157" t="s">
        <v>422</v>
      </c>
      <c r="C185" s="130" t="s">
        <v>306</v>
      </c>
      <c r="D185" s="172">
        <v>1052.6400000000001</v>
      </c>
      <c r="E185" s="92"/>
      <c r="F185" s="99">
        <f t="shared" si="11"/>
        <v>0</v>
      </c>
      <c r="K185" s="350"/>
    </row>
    <row r="186" spans="1:11" ht="20.100000000000001" customHeight="1" outlineLevel="2">
      <c r="A186" s="200"/>
      <c r="B186" s="157"/>
      <c r="C186" s="130"/>
      <c r="D186" s="172"/>
      <c r="E186" s="92"/>
      <c r="F186" s="99"/>
      <c r="K186" s="350"/>
    </row>
    <row r="187" spans="1:11" ht="20.100000000000001" customHeight="1" outlineLevel="2">
      <c r="A187" s="207" t="s">
        <v>1029</v>
      </c>
      <c r="B187" s="156" t="s">
        <v>429</v>
      </c>
      <c r="C187" s="93"/>
      <c r="D187" s="417"/>
      <c r="E187" s="92"/>
      <c r="F187" s="146"/>
      <c r="K187" s="350"/>
    </row>
    <row r="188" spans="1:11" ht="31.5" customHeight="1" outlineLevel="2">
      <c r="A188" s="200" t="s">
        <v>1093</v>
      </c>
      <c r="B188" s="208" t="s">
        <v>4733</v>
      </c>
      <c r="C188" s="130" t="s">
        <v>306</v>
      </c>
      <c r="D188" s="172">
        <v>1769.75</v>
      </c>
      <c r="E188" s="92"/>
      <c r="F188" s="99">
        <f t="shared" ref="F188:F194" si="12">TRUNC(E188*D188,2)</f>
        <v>0</v>
      </c>
      <c r="K188" s="350"/>
    </row>
    <row r="189" spans="1:11" ht="20.100000000000001" customHeight="1" outlineLevel="2">
      <c r="A189" s="200" t="s">
        <v>1094</v>
      </c>
      <c r="B189" s="157" t="s">
        <v>419</v>
      </c>
      <c r="C189" s="130" t="s">
        <v>9</v>
      </c>
      <c r="D189" s="172">
        <v>1875.81</v>
      </c>
      <c r="E189" s="92"/>
      <c r="F189" s="99">
        <f t="shared" si="12"/>
        <v>0</v>
      </c>
      <c r="K189" s="350"/>
    </row>
    <row r="190" spans="1:11" ht="20.100000000000001" customHeight="1" outlineLevel="2">
      <c r="A190" s="200" t="s">
        <v>1095</v>
      </c>
      <c r="B190" s="157" t="s">
        <v>5461</v>
      </c>
      <c r="C190" s="130" t="s">
        <v>9</v>
      </c>
      <c r="D190" s="172">
        <v>455.86</v>
      </c>
      <c r="E190" s="92"/>
      <c r="F190" s="99">
        <f t="shared" si="12"/>
        <v>0</v>
      </c>
      <c r="K190" s="350"/>
    </row>
    <row r="191" spans="1:11" ht="20.100000000000001" customHeight="1" outlineLevel="2">
      <c r="A191" s="200" t="s">
        <v>1096</v>
      </c>
      <c r="B191" s="157" t="s">
        <v>420</v>
      </c>
      <c r="C191" s="130" t="s">
        <v>306</v>
      </c>
      <c r="D191" s="172">
        <v>613.15</v>
      </c>
      <c r="E191" s="92"/>
      <c r="F191" s="99">
        <f t="shared" si="12"/>
        <v>0</v>
      </c>
      <c r="K191" s="350"/>
    </row>
    <row r="192" spans="1:11" ht="20.100000000000001" customHeight="1" outlineLevel="2">
      <c r="A192" s="200" t="s">
        <v>1097</v>
      </c>
      <c r="B192" s="157" t="s">
        <v>421</v>
      </c>
      <c r="C192" s="130" t="s">
        <v>306</v>
      </c>
      <c r="D192" s="172">
        <v>101.61</v>
      </c>
      <c r="E192" s="92"/>
      <c r="F192" s="99">
        <f t="shared" si="12"/>
        <v>0</v>
      </c>
      <c r="K192" s="350"/>
    </row>
    <row r="193" spans="1:14" ht="20.100000000000001" customHeight="1" outlineLevel="2">
      <c r="A193" s="200" t="s">
        <v>1098</v>
      </c>
      <c r="B193" s="157" t="s">
        <v>2524</v>
      </c>
      <c r="C193" s="130" t="s">
        <v>302</v>
      </c>
      <c r="D193" s="172">
        <v>49052.24</v>
      </c>
      <c r="E193" s="92"/>
      <c r="F193" s="99">
        <f t="shared" si="12"/>
        <v>0</v>
      </c>
      <c r="K193" s="350"/>
    </row>
    <row r="194" spans="1:14" ht="20.100000000000001" customHeight="1" outlineLevel="2">
      <c r="A194" s="200" t="s">
        <v>1099</v>
      </c>
      <c r="B194" s="157" t="s">
        <v>422</v>
      </c>
      <c r="C194" s="130" t="s">
        <v>306</v>
      </c>
      <c r="D194" s="172">
        <v>1156.5899999999999</v>
      </c>
      <c r="E194" s="92"/>
      <c r="F194" s="99">
        <f t="shared" si="12"/>
        <v>0</v>
      </c>
      <c r="K194" s="350"/>
    </row>
    <row r="195" spans="1:14" ht="20.100000000000001" customHeight="1" outlineLevel="2">
      <c r="A195" s="200"/>
      <c r="B195" s="157"/>
      <c r="C195" s="130"/>
      <c r="D195" s="172"/>
      <c r="E195" s="92"/>
      <c r="F195" s="99"/>
      <c r="K195" s="350"/>
    </row>
    <row r="196" spans="1:14" ht="20.100000000000001" customHeight="1" outlineLevel="2">
      <c r="A196" s="207" t="s">
        <v>1030</v>
      </c>
      <c r="B196" s="156" t="s">
        <v>430</v>
      </c>
      <c r="C196" s="93"/>
      <c r="D196" s="417"/>
      <c r="E196" s="92"/>
      <c r="F196" s="146"/>
      <c r="K196" s="350"/>
    </row>
    <row r="197" spans="1:14" ht="29.25" customHeight="1" outlineLevel="2">
      <c r="A197" s="200" t="s">
        <v>1100</v>
      </c>
      <c r="B197" s="208" t="s">
        <v>4733</v>
      </c>
      <c r="C197" s="130" t="s">
        <v>306</v>
      </c>
      <c r="D197" s="172">
        <v>9289.33</v>
      </c>
      <c r="E197" s="92"/>
      <c r="F197" s="99">
        <f t="shared" ref="F197:F204" si="13">TRUNC(E197*D197,2)</f>
        <v>0</v>
      </c>
      <c r="K197" s="350"/>
    </row>
    <row r="198" spans="1:14" s="456" customFormat="1" ht="20.100000000000001" customHeight="1" outlineLevel="2">
      <c r="A198" s="200" t="s">
        <v>1101</v>
      </c>
      <c r="B198" s="157" t="s">
        <v>419</v>
      </c>
      <c r="C198" s="130" t="s">
        <v>9</v>
      </c>
      <c r="D198" s="172">
        <v>4621.29</v>
      </c>
      <c r="E198" s="92"/>
      <c r="F198" s="99">
        <f t="shared" si="13"/>
        <v>0</v>
      </c>
      <c r="G198" s="455"/>
      <c r="K198" s="350"/>
      <c r="M198" s="561"/>
      <c r="N198" s="561"/>
    </row>
    <row r="199" spans="1:14" s="456" customFormat="1" ht="20.100000000000001" customHeight="1" outlineLevel="2">
      <c r="A199" s="200" t="s">
        <v>1102</v>
      </c>
      <c r="B199" s="157" t="s">
        <v>431</v>
      </c>
      <c r="C199" s="130" t="s">
        <v>73</v>
      </c>
      <c r="D199" s="172">
        <v>14730</v>
      </c>
      <c r="E199" s="92"/>
      <c r="F199" s="99">
        <f t="shared" si="13"/>
        <v>0</v>
      </c>
      <c r="G199" s="455"/>
      <c r="K199" s="350"/>
      <c r="M199" s="561"/>
      <c r="N199" s="561"/>
    </row>
    <row r="200" spans="1:14" ht="20.100000000000001" customHeight="1" outlineLevel="2">
      <c r="A200" s="200" t="s">
        <v>1103</v>
      </c>
      <c r="B200" s="157" t="s">
        <v>432</v>
      </c>
      <c r="C200" s="130" t="s">
        <v>1038</v>
      </c>
      <c r="D200" s="172">
        <v>1473</v>
      </c>
      <c r="E200" s="92"/>
      <c r="F200" s="99">
        <f t="shared" si="13"/>
        <v>0</v>
      </c>
      <c r="K200" s="350"/>
    </row>
    <row r="201" spans="1:14" ht="20.100000000000001" customHeight="1" outlineLevel="2">
      <c r="A201" s="200" t="s">
        <v>1104</v>
      </c>
      <c r="B201" s="157" t="s">
        <v>5461</v>
      </c>
      <c r="C201" s="130" t="s">
        <v>9</v>
      </c>
      <c r="D201" s="172">
        <v>4032.41</v>
      </c>
      <c r="E201" s="92"/>
      <c r="F201" s="99">
        <f t="shared" si="13"/>
        <v>0</v>
      </c>
      <c r="K201" s="350"/>
    </row>
    <row r="202" spans="1:14" ht="20.100000000000001" customHeight="1" outlineLevel="2">
      <c r="A202" s="200" t="s">
        <v>1105</v>
      </c>
      <c r="B202" s="157" t="s">
        <v>420</v>
      </c>
      <c r="C202" s="130" t="s">
        <v>306</v>
      </c>
      <c r="D202" s="172">
        <v>5172.6000000000004</v>
      </c>
      <c r="E202" s="92"/>
      <c r="F202" s="99">
        <f t="shared" si="13"/>
        <v>0</v>
      </c>
      <c r="K202" s="350"/>
    </row>
    <row r="203" spans="1:14" ht="20.100000000000001" customHeight="1" outlineLevel="2">
      <c r="A203" s="200" t="s">
        <v>1106</v>
      </c>
      <c r="B203" s="157" t="s">
        <v>2524</v>
      </c>
      <c r="C203" s="130" t="s">
        <v>302</v>
      </c>
      <c r="D203" s="172">
        <v>413808.21</v>
      </c>
      <c r="E203" s="92"/>
      <c r="F203" s="99">
        <f t="shared" si="13"/>
        <v>0</v>
      </c>
      <c r="K203" s="350"/>
    </row>
    <row r="204" spans="1:14" ht="20.100000000000001" customHeight="1" outlineLevel="2">
      <c r="A204" s="200" t="s">
        <v>1107</v>
      </c>
      <c r="B204" s="157" t="s">
        <v>422</v>
      </c>
      <c r="C204" s="130" t="s">
        <v>306</v>
      </c>
      <c r="D204" s="172">
        <v>4116.72</v>
      </c>
      <c r="E204" s="92"/>
      <c r="F204" s="99">
        <f t="shared" si="13"/>
        <v>0</v>
      </c>
      <c r="K204" s="350"/>
    </row>
    <row r="205" spans="1:14" ht="20.100000000000001" customHeight="1" outlineLevel="1">
      <c r="A205" s="90"/>
      <c r="B205" s="129"/>
      <c r="C205" s="130"/>
      <c r="D205" s="71"/>
      <c r="E205" s="92"/>
      <c r="F205" s="99"/>
      <c r="K205" s="350"/>
    </row>
    <row r="206" spans="1:14" ht="20.100000000000001" customHeight="1" outlineLevel="1">
      <c r="A206" s="106" t="s">
        <v>19</v>
      </c>
      <c r="B206" s="214" t="s">
        <v>856</v>
      </c>
      <c r="C206" s="107"/>
      <c r="D206" s="98"/>
      <c r="E206" s="98"/>
      <c r="F206" s="108">
        <f>SUBTOTAL(9,F207:F456)</f>
        <v>0</v>
      </c>
      <c r="G206" s="468" t="s">
        <v>3093</v>
      </c>
      <c r="H206" s="462">
        <f>+F206</f>
        <v>0</v>
      </c>
      <c r="K206" s="350"/>
      <c r="L206" s="469"/>
    </row>
    <row r="207" spans="1:14" ht="20.100000000000001" customHeight="1" outlineLevel="2">
      <c r="A207" s="94" t="s">
        <v>368</v>
      </c>
      <c r="B207" s="128" t="s">
        <v>418</v>
      </c>
      <c r="C207" s="93"/>
      <c r="D207" s="74"/>
      <c r="E207" s="92"/>
      <c r="F207" s="146"/>
      <c r="K207" s="350"/>
    </row>
    <row r="208" spans="1:14" ht="20.100000000000001" customHeight="1" outlineLevel="2">
      <c r="A208" s="90" t="s">
        <v>394</v>
      </c>
      <c r="B208" s="129" t="s">
        <v>5462</v>
      </c>
      <c r="C208" s="130" t="s">
        <v>9</v>
      </c>
      <c r="D208" s="71">
        <v>12985.74</v>
      </c>
      <c r="E208" s="92"/>
      <c r="F208" s="99">
        <f>TRUNC(E208*D208,2)</f>
        <v>0</v>
      </c>
      <c r="K208" s="350"/>
    </row>
    <row r="209" spans="1:11" ht="20.100000000000001" customHeight="1" outlineLevel="2">
      <c r="A209" s="90" t="s">
        <v>395</v>
      </c>
      <c r="B209" s="129" t="s">
        <v>2524</v>
      </c>
      <c r="C209" s="130" t="s">
        <v>3094</v>
      </c>
      <c r="D209" s="71">
        <v>594568.85</v>
      </c>
      <c r="E209" s="92"/>
      <c r="F209" s="99">
        <f>TRUNC(E209*D209,2)</f>
        <v>0</v>
      </c>
      <c r="K209" s="350"/>
    </row>
    <row r="210" spans="1:11" ht="20.100000000000001" customHeight="1" outlineLevel="2">
      <c r="A210" s="90" t="s">
        <v>396</v>
      </c>
      <c r="B210" s="129" t="s">
        <v>420</v>
      </c>
      <c r="C210" s="130" t="s">
        <v>306</v>
      </c>
      <c r="D210" s="71">
        <v>5945.69</v>
      </c>
      <c r="E210" s="92"/>
      <c r="F210" s="99">
        <f>TRUNC(E210*D210,2)</f>
        <v>0</v>
      </c>
      <c r="K210" s="350"/>
    </row>
    <row r="211" spans="1:11" ht="20.100000000000001" customHeight="1" outlineLevel="2">
      <c r="A211" s="90" t="s">
        <v>397</v>
      </c>
      <c r="B211" s="132" t="s">
        <v>434</v>
      </c>
      <c r="C211" s="130" t="s">
        <v>306</v>
      </c>
      <c r="D211" s="110">
        <v>50475.5</v>
      </c>
      <c r="E211" s="92"/>
      <c r="F211" s="99">
        <f>TRUNC(E211*D211,2)</f>
        <v>0</v>
      </c>
      <c r="K211" s="350"/>
    </row>
    <row r="212" spans="1:11" ht="20.100000000000001" customHeight="1" outlineLevel="2">
      <c r="A212" s="90"/>
      <c r="B212" s="129"/>
      <c r="C212" s="130"/>
      <c r="D212" s="71"/>
      <c r="E212" s="92"/>
      <c r="F212" s="101"/>
      <c r="K212" s="350"/>
    </row>
    <row r="213" spans="1:11" ht="20.100000000000001" customHeight="1" outlineLevel="2">
      <c r="A213" s="94" t="s">
        <v>398</v>
      </c>
      <c r="B213" s="128" t="s">
        <v>423</v>
      </c>
      <c r="C213" s="93"/>
      <c r="D213" s="74"/>
      <c r="E213" s="92"/>
      <c r="F213" s="146"/>
      <c r="K213" s="350"/>
    </row>
    <row r="214" spans="1:11" ht="20.100000000000001" customHeight="1" outlineLevel="2">
      <c r="A214" s="90" t="s">
        <v>399</v>
      </c>
      <c r="B214" s="129" t="s">
        <v>5462</v>
      </c>
      <c r="C214" s="130" t="s">
        <v>9</v>
      </c>
      <c r="D214" s="71">
        <v>43131.64</v>
      </c>
      <c r="E214" s="92"/>
      <c r="F214" s="99">
        <f t="shared" ref="F214:F219" si="14">TRUNC(E214*D214,2)</f>
        <v>0</v>
      </c>
      <c r="K214" s="350"/>
    </row>
    <row r="215" spans="1:11" ht="20.100000000000001" customHeight="1" outlineLevel="2">
      <c r="A215" s="90" t="s">
        <v>400</v>
      </c>
      <c r="B215" s="129" t="s">
        <v>2524</v>
      </c>
      <c r="C215" s="130" t="s">
        <v>3094</v>
      </c>
      <c r="D215" s="71">
        <v>1739179.87</v>
      </c>
      <c r="E215" s="92"/>
      <c r="F215" s="99">
        <f t="shared" si="14"/>
        <v>0</v>
      </c>
      <c r="K215" s="350"/>
    </row>
    <row r="216" spans="1:11" ht="20.100000000000001" customHeight="1" outlineLevel="2">
      <c r="A216" s="90" t="s">
        <v>401</v>
      </c>
      <c r="B216" s="129" t="s">
        <v>420</v>
      </c>
      <c r="C216" s="130" t="s">
        <v>306</v>
      </c>
      <c r="D216" s="71">
        <v>17391.8</v>
      </c>
      <c r="E216" s="92"/>
      <c r="F216" s="99">
        <f t="shared" si="14"/>
        <v>0</v>
      </c>
      <c r="K216" s="350"/>
    </row>
    <row r="217" spans="1:11" ht="20.100000000000001" customHeight="1" outlineLevel="2">
      <c r="A217" s="90" t="s">
        <v>402</v>
      </c>
      <c r="B217" s="132" t="s">
        <v>434</v>
      </c>
      <c r="C217" s="130" t="s">
        <v>306</v>
      </c>
      <c r="D217" s="71">
        <v>109323.55</v>
      </c>
      <c r="E217" s="92"/>
      <c r="F217" s="99">
        <f t="shared" si="14"/>
        <v>0</v>
      </c>
      <c r="K217" s="350"/>
    </row>
    <row r="218" spans="1:11" ht="20.100000000000001" customHeight="1" outlineLevel="2">
      <c r="A218" s="90" t="s">
        <v>403</v>
      </c>
      <c r="B218" s="129" t="s">
        <v>435</v>
      </c>
      <c r="C218" s="130" t="s">
        <v>306</v>
      </c>
      <c r="D218" s="71">
        <v>32275.55</v>
      </c>
      <c r="E218" s="92"/>
      <c r="F218" s="99">
        <f t="shared" si="14"/>
        <v>0</v>
      </c>
      <c r="K218" s="350"/>
    </row>
    <row r="219" spans="1:11" ht="20.100000000000001" customHeight="1" outlineLevel="2">
      <c r="A219" s="90" t="s">
        <v>1108</v>
      </c>
      <c r="B219" s="129" t="s">
        <v>436</v>
      </c>
      <c r="C219" s="130" t="s">
        <v>3095</v>
      </c>
      <c r="D219" s="71">
        <v>18953</v>
      </c>
      <c r="E219" s="92"/>
      <c r="F219" s="99">
        <f t="shared" si="14"/>
        <v>0</v>
      </c>
      <c r="K219" s="350"/>
    </row>
    <row r="220" spans="1:11" ht="20.100000000000001" customHeight="1" outlineLevel="2">
      <c r="A220" s="2" t="s">
        <v>1109</v>
      </c>
      <c r="B220" s="119" t="s">
        <v>3096</v>
      </c>
      <c r="C220" s="25" t="s">
        <v>9</v>
      </c>
      <c r="D220" s="71">
        <v>28585.11</v>
      </c>
      <c r="E220" s="71"/>
      <c r="F220" s="97">
        <f>TRUNC(E220*D220,2)</f>
        <v>0</v>
      </c>
      <c r="K220" s="350"/>
    </row>
    <row r="221" spans="1:11" ht="20.100000000000001" customHeight="1" outlineLevel="2">
      <c r="A221" s="90"/>
      <c r="B221" s="129"/>
      <c r="C221" s="130"/>
      <c r="D221" s="71"/>
      <c r="E221" s="92"/>
      <c r="F221" s="99"/>
      <c r="K221" s="350"/>
    </row>
    <row r="222" spans="1:11" ht="20.100000000000001" customHeight="1" outlineLevel="2">
      <c r="A222" s="94" t="s">
        <v>404</v>
      </c>
      <c r="B222" s="128" t="s">
        <v>437</v>
      </c>
      <c r="C222" s="93"/>
      <c r="D222" s="74"/>
      <c r="E222" s="92"/>
      <c r="F222" s="146"/>
      <c r="K222" s="350"/>
    </row>
    <row r="223" spans="1:11" ht="20.100000000000001" customHeight="1" outlineLevel="2">
      <c r="A223" s="90" t="s">
        <v>405</v>
      </c>
      <c r="B223" s="129" t="s">
        <v>5462</v>
      </c>
      <c r="C223" s="130" t="s">
        <v>9</v>
      </c>
      <c r="D223" s="71">
        <v>14540.06</v>
      </c>
      <c r="E223" s="92"/>
      <c r="F223" s="99">
        <f t="shared" ref="F223:F228" si="15">TRUNC(E223*D223,2)</f>
        <v>0</v>
      </c>
      <c r="K223" s="350"/>
    </row>
    <row r="224" spans="1:11" ht="20.100000000000001" customHeight="1" outlineLevel="2">
      <c r="A224" s="90" t="s">
        <v>1110</v>
      </c>
      <c r="B224" s="129" t="s">
        <v>2524</v>
      </c>
      <c r="C224" s="130" t="s">
        <v>3094</v>
      </c>
      <c r="D224" s="71">
        <v>329904.39</v>
      </c>
      <c r="E224" s="92"/>
      <c r="F224" s="99">
        <f t="shared" si="15"/>
        <v>0</v>
      </c>
      <c r="K224" s="350"/>
    </row>
    <row r="225" spans="1:11" ht="20.100000000000001" customHeight="1" outlineLevel="2">
      <c r="A225" s="90" t="s">
        <v>1111</v>
      </c>
      <c r="B225" s="129" t="s">
        <v>420</v>
      </c>
      <c r="C225" s="130" t="s">
        <v>306</v>
      </c>
      <c r="D225" s="71">
        <v>3299.04</v>
      </c>
      <c r="E225" s="92"/>
      <c r="F225" s="99">
        <f t="shared" si="15"/>
        <v>0</v>
      </c>
      <c r="K225" s="350"/>
    </row>
    <row r="226" spans="1:11" ht="20.100000000000001" customHeight="1" outlineLevel="2">
      <c r="A226" s="90" t="s">
        <v>1112</v>
      </c>
      <c r="B226" s="132" t="s">
        <v>434</v>
      </c>
      <c r="C226" s="130" t="s">
        <v>306</v>
      </c>
      <c r="D226" s="71">
        <v>52531.55</v>
      </c>
      <c r="E226" s="92"/>
      <c r="F226" s="99">
        <f t="shared" si="15"/>
        <v>0</v>
      </c>
      <c r="K226" s="350"/>
    </row>
    <row r="227" spans="1:11" ht="20.100000000000001" customHeight="1" outlineLevel="2">
      <c r="A227" s="90" t="s">
        <v>1113</v>
      </c>
      <c r="B227" s="129" t="s">
        <v>435</v>
      </c>
      <c r="C227" s="130" t="s">
        <v>306</v>
      </c>
      <c r="D227" s="71">
        <v>15344.41</v>
      </c>
      <c r="E227" s="92"/>
      <c r="F227" s="99">
        <f t="shared" si="15"/>
        <v>0</v>
      </c>
      <c r="K227" s="350"/>
    </row>
    <row r="228" spans="1:11" ht="20.100000000000001" customHeight="1" outlineLevel="2">
      <c r="A228" s="90" t="s">
        <v>1114</v>
      </c>
      <c r="B228" s="129" t="s">
        <v>436</v>
      </c>
      <c r="C228" s="130" t="s">
        <v>3095</v>
      </c>
      <c r="D228" s="71">
        <v>9800</v>
      </c>
      <c r="E228" s="92"/>
      <c r="F228" s="99">
        <f t="shared" si="15"/>
        <v>0</v>
      </c>
      <c r="K228" s="350"/>
    </row>
    <row r="229" spans="1:11" ht="20.100000000000001" customHeight="1" outlineLevel="2">
      <c r="A229" s="90"/>
      <c r="B229" s="132"/>
      <c r="C229" s="130"/>
      <c r="D229" s="71"/>
      <c r="E229" s="92"/>
      <c r="F229" s="99"/>
      <c r="K229" s="350"/>
    </row>
    <row r="230" spans="1:11" ht="20.100000000000001" customHeight="1" outlineLevel="2">
      <c r="A230" s="94" t="s">
        <v>982</v>
      </c>
      <c r="B230" s="128" t="s">
        <v>427</v>
      </c>
      <c r="C230" s="93"/>
      <c r="D230" s="74"/>
      <c r="E230" s="92"/>
      <c r="F230" s="146"/>
      <c r="K230" s="350"/>
    </row>
    <row r="231" spans="1:11" ht="20.100000000000001" customHeight="1" outlineLevel="2">
      <c r="A231" s="90" t="s">
        <v>983</v>
      </c>
      <c r="B231" s="129" t="s">
        <v>5462</v>
      </c>
      <c r="C231" s="130" t="s">
        <v>9</v>
      </c>
      <c r="D231" s="71">
        <v>3893.67</v>
      </c>
      <c r="E231" s="92"/>
      <c r="F231" s="99">
        <f t="shared" ref="F231:F237" si="16">TRUNC(E231*D231,2)</f>
        <v>0</v>
      </c>
      <c r="K231" s="350"/>
    </row>
    <row r="232" spans="1:11" ht="20.100000000000001" customHeight="1" outlineLevel="2">
      <c r="A232" s="90" t="s">
        <v>984</v>
      </c>
      <c r="B232" s="129" t="s">
        <v>2524</v>
      </c>
      <c r="C232" s="130" t="s">
        <v>3094</v>
      </c>
      <c r="D232" s="71">
        <v>125340.04</v>
      </c>
      <c r="E232" s="92"/>
      <c r="F232" s="99">
        <f t="shared" si="16"/>
        <v>0</v>
      </c>
      <c r="K232" s="350"/>
    </row>
    <row r="233" spans="1:11" ht="20.100000000000001" customHeight="1" outlineLevel="2">
      <c r="A233" s="90" t="s">
        <v>985</v>
      </c>
      <c r="B233" s="129" t="s">
        <v>420</v>
      </c>
      <c r="C233" s="130" t="s">
        <v>306</v>
      </c>
      <c r="D233" s="71">
        <v>1253.4000000000001</v>
      </c>
      <c r="E233" s="92"/>
      <c r="F233" s="99">
        <f t="shared" si="16"/>
        <v>0</v>
      </c>
      <c r="K233" s="350"/>
    </row>
    <row r="234" spans="1:11" ht="20.100000000000001" customHeight="1" outlineLevel="2">
      <c r="A234" s="90" t="s">
        <v>986</v>
      </c>
      <c r="B234" s="132" t="s">
        <v>434</v>
      </c>
      <c r="C234" s="130" t="s">
        <v>306</v>
      </c>
      <c r="D234" s="71">
        <v>9552.09</v>
      </c>
      <c r="E234" s="92"/>
      <c r="F234" s="99">
        <f t="shared" si="16"/>
        <v>0</v>
      </c>
      <c r="K234" s="350"/>
    </row>
    <row r="235" spans="1:11" ht="20.100000000000001" customHeight="1" outlineLevel="2">
      <c r="A235" s="90" t="s">
        <v>1115</v>
      </c>
      <c r="B235" s="129" t="s">
        <v>435</v>
      </c>
      <c r="C235" s="130" t="s">
        <v>306</v>
      </c>
      <c r="D235" s="71">
        <v>2676.55</v>
      </c>
      <c r="E235" s="92"/>
      <c r="F235" s="99">
        <f t="shared" si="16"/>
        <v>0</v>
      </c>
      <c r="K235" s="350"/>
    </row>
    <row r="236" spans="1:11" ht="20.100000000000001" customHeight="1" outlineLevel="2">
      <c r="A236" s="90" t="s">
        <v>1116</v>
      </c>
      <c r="B236" s="129" t="s">
        <v>436</v>
      </c>
      <c r="C236" s="130" t="s">
        <v>3095</v>
      </c>
      <c r="D236" s="71">
        <v>1760</v>
      </c>
      <c r="E236" s="92"/>
      <c r="F236" s="99">
        <f t="shared" si="16"/>
        <v>0</v>
      </c>
      <c r="K236" s="350"/>
    </row>
    <row r="237" spans="1:11" ht="20.100000000000001" customHeight="1" outlineLevel="2">
      <c r="A237" s="90" t="s">
        <v>1117</v>
      </c>
      <c r="B237" s="129" t="s">
        <v>438</v>
      </c>
      <c r="C237" s="130" t="s">
        <v>306</v>
      </c>
      <c r="D237" s="71">
        <v>71.849999999999994</v>
      </c>
      <c r="E237" s="92"/>
      <c r="F237" s="99">
        <f t="shared" si="16"/>
        <v>0</v>
      </c>
      <c r="K237" s="350"/>
    </row>
    <row r="238" spans="1:11" ht="20.100000000000001" customHeight="1" outlineLevel="2">
      <c r="A238" s="90"/>
      <c r="B238" s="133"/>
      <c r="C238" s="131"/>
      <c r="D238" s="582"/>
      <c r="E238" s="92"/>
      <c r="F238" s="99"/>
      <c r="K238" s="350"/>
    </row>
    <row r="239" spans="1:11" ht="20.100000000000001" customHeight="1" outlineLevel="2">
      <c r="A239" s="94" t="s">
        <v>987</v>
      </c>
      <c r="B239" s="128" t="s">
        <v>439</v>
      </c>
      <c r="C239" s="93"/>
      <c r="D239" s="74"/>
      <c r="E239" s="92"/>
      <c r="F239" s="146"/>
      <c r="K239" s="350"/>
    </row>
    <row r="240" spans="1:11" ht="20.100000000000001" customHeight="1" outlineLevel="2">
      <c r="A240" s="90" t="s">
        <v>988</v>
      </c>
      <c r="B240" s="129" t="s">
        <v>5462</v>
      </c>
      <c r="C240" s="130" t="s">
        <v>9</v>
      </c>
      <c r="D240" s="71">
        <v>721.4</v>
      </c>
      <c r="E240" s="92"/>
      <c r="F240" s="99">
        <f>TRUNC(E240*D240,2)</f>
        <v>0</v>
      </c>
      <c r="K240" s="350"/>
    </row>
    <row r="241" spans="1:11" ht="20.100000000000001" customHeight="1" outlineLevel="2">
      <c r="A241" s="90" t="s">
        <v>989</v>
      </c>
      <c r="B241" s="129" t="s">
        <v>2524</v>
      </c>
      <c r="C241" s="130" t="s">
        <v>3094</v>
      </c>
      <c r="D241" s="71">
        <v>8288.68</v>
      </c>
      <c r="E241" s="92"/>
      <c r="F241" s="99">
        <f>TRUNC(E241*D241,2)</f>
        <v>0</v>
      </c>
      <c r="K241" s="350"/>
    </row>
    <row r="242" spans="1:11" ht="20.100000000000001" customHeight="1" outlineLevel="2">
      <c r="A242" s="90" t="s">
        <v>990</v>
      </c>
      <c r="B242" s="129" t="s">
        <v>420</v>
      </c>
      <c r="C242" s="130" t="s">
        <v>306</v>
      </c>
      <c r="D242" s="71">
        <v>82.89</v>
      </c>
      <c r="E242" s="92"/>
      <c r="F242" s="99">
        <f>TRUNC(E242*D242,2)</f>
        <v>0</v>
      </c>
      <c r="K242" s="350"/>
    </row>
    <row r="243" spans="1:11" ht="20.100000000000001" customHeight="1" outlineLevel="2">
      <c r="A243" s="90" t="s">
        <v>1118</v>
      </c>
      <c r="B243" s="132" t="s">
        <v>434</v>
      </c>
      <c r="C243" s="130" t="s">
        <v>306</v>
      </c>
      <c r="D243" s="71">
        <v>263.49</v>
      </c>
      <c r="E243" s="92"/>
      <c r="F243" s="99">
        <f>TRUNC(E243*D243,2)</f>
        <v>0</v>
      </c>
      <c r="K243" s="350"/>
    </row>
    <row r="244" spans="1:11" ht="20.100000000000001" customHeight="1" outlineLevel="2">
      <c r="A244" s="90"/>
      <c r="B244" s="133"/>
      <c r="C244" s="131"/>
      <c r="D244" s="582"/>
      <c r="E244" s="92"/>
      <c r="F244" s="99"/>
      <c r="K244" s="350"/>
    </row>
    <row r="245" spans="1:11" ht="20.100000000000001" customHeight="1" outlineLevel="2">
      <c r="A245" s="94" t="s">
        <v>1119</v>
      </c>
      <c r="B245" s="128" t="s">
        <v>428</v>
      </c>
      <c r="C245" s="93"/>
      <c r="D245" s="74"/>
      <c r="E245" s="92"/>
      <c r="F245" s="146"/>
      <c r="K245" s="350"/>
    </row>
    <row r="246" spans="1:11" ht="20.100000000000001" customHeight="1" outlineLevel="2">
      <c r="A246" s="90" t="s">
        <v>1120</v>
      </c>
      <c r="B246" s="129" t="s">
        <v>5462</v>
      </c>
      <c r="C246" s="130" t="s">
        <v>9</v>
      </c>
      <c r="D246" s="71">
        <v>6365.04</v>
      </c>
      <c r="E246" s="92"/>
      <c r="F246" s="99">
        <f t="shared" ref="F246:F251" si="17">TRUNC(E246*D246,2)</f>
        <v>0</v>
      </c>
      <c r="K246" s="350"/>
    </row>
    <row r="247" spans="1:11" ht="20.100000000000001" customHeight="1" outlineLevel="2">
      <c r="A247" s="90" t="s">
        <v>1121</v>
      </c>
      <c r="B247" s="129" t="s">
        <v>2524</v>
      </c>
      <c r="C247" s="130" t="s">
        <v>3094</v>
      </c>
      <c r="D247" s="71">
        <v>122381.08</v>
      </c>
      <c r="E247" s="92"/>
      <c r="F247" s="99">
        <f t="shared" si="17"/>
        <v>0</v>
      </c>
      <c r="K247" s="350"/>
    </row>
    <row r="248" spans="1:11" ht="20.100000000000001" customHeight="1" outlineLevel="2">
      <c r="A248" s="90" t="s">
        <v>1122</v>
      </c>
      <c r="B248" s="129" t="s">
        <v>420</v>
      </c>
      <c r="C248" s="130" t="s">
        <v>306</v>
      </c>
      <c r="D248" s="71">
        <v>1223.81</v>
      </c>
      <c r="E248" s="92"/>
      <c r="F248" s="99">
        <f t="shared" si="17"/>
        <v>0</v>
      </c>
      <c r="K248" s="350"/>
    </row>
    <row r="249" spans="1:11" ht="20.100000000000001" customHeight="1" outlineLevel="2">
      <c r="A249" s="90" t="s">
        <v>1123</v>
      </c>
      <c r="B249" s="132" t="s">
        <v>434</v>
      </c>
      <c r="C249" s="130" t="s">
        <v>306</v>
      </c>
      <c r="D249" s="71">
        <v>9915.75</v>
      </c>
      <c r="E249" s="92"/>
      <c r="F249" s="99">
        <f t="shared" si="17"/>
        <v>0</v>
      </c>
      <c r="K249" s="350"/>
    </row>
    <row r="250" spans="1:11" ht="20.100000000000001" customHeight="1" outlineLevel="2">
      <c r="A250" s="90" t="s">
        <v>1124</v>
      </c>
      <c r="B250" s="129" t="s">
        <v>435</v>
      </c>
      <c r="C250" s="130" t="s">
        <v>306</v>
      </c>
      <c r="D250" s="71">
        <v>2015.71</v>
      </c>
      <c r="E250" s="92"/>
      <c r="F250" s="99">
        <f t="shared" si="17"/>
        <v>0</v>
      </c>
      <c r="K250" s="350"/>
    </row>
    <row r="251" spans="1:11" ht="20.100000000000001" customHeight="1" outlineLevel="2">
      <c r="A251" s="90" t="s">
        <v>1125</v>
      </c>
      <c r="B251" s="129" t="s">
        <v>436</v>
      </c>
      <c r="C251" s="130" t="s">
        <v>3095</v>
      </c>
      <c r="D251" s="71">
        <v>1358</v>
      </c>
      <c r="E251" s="92"/>
      <c r="F251" s="99">
        <f t="shared" si="17"/>
        <v>0</v>
      </c>
      <c r="K251" s="350"/>
    </row>
    <row r="252" spans="1:11" ht="20.100000000000001" customHeight="1" outlineLevel="2">
      <c r="A252" s="90"/>
      <c r="B252" s="129"/>
      <c r="C252" s="130"/>
      <c r="D252" s="71"/>
      <c r="E252" s="92"/>
      <c r="F252" s="99"/>
      <c r="K252" s="350"/>
    </row>
    <row r="253" spans="1:11" ht="20.100000000000001" customHeight="1" outlineLevel="2">
      <c r="A253" s="94" t="s">
        <v>1126</v>
      </c>
      <c r="B253" s="128" t="s">
        <v>440</v>
      </c>
      <c r="C253" s="93"/>
      <c r="D253" s="74"/>
      <c r="E253" s="92"/>
      <c r="F253" s="146"/>
      <c r="K253" s="350"/>
    </row>
    <row r="254" spans="1:11" ht="20.100000000000001" customHeight="1" outlineLevel="2">
      <c r="A254" s="90" t="s">
        <v>1127</v>
      </c>
      <c r="B254" s="129" t="s">
        <v>5462</v>
      </c>
      <c r="C254" s="130" t="s">
        <v>9</v>
      </c>
      <c r="D254" s="71">
        <v>378.8</v>
      </c>
      <c r="E254" s="92"/>
      <c r="F254" s="99">
        <f>TRUNC(E254*D254,2)</f>
        <v>0</v>
      </c>
      <c r="K254" s="350"/>
    </row>
    <row r="255" spans="1:11" ht="20.100000000000001" customHeight="1" outlineLevel="2">
      <c r="A255" s="90" t="s">
        <v>1128</v>
      </c>
      <c r="B255" s="129" t="s">
        <v>2524</v>
      </c>
      <c r="C255" s="130" t="s">
        <v>3094</v>
      </c>
      <c r="D255" s="71">
        <v>5059.68</v>
      </c>
      <c r="E255" s="92"/>
      <c r="F255" s="99">
        <f>TRUNC(E255*D255,2)</f>
        <v>0</v>
      </c>
      <c r="K255" s="350"/>
    </row>
    <row r="256" spans="1:11" ht="20.100000000000001" customHeight="1" outlineLevel="2">
      <c r="A256" s="90" t="s">
        <v>1129</v>
      </c>
      <c r="B256" s="129" t="s">
        <v>420</v>
      </c>
      <c r="C256" s="130" t="s">
        <v>306</v>
      </c>
      <c r="D256" s="71">
        <v>50.6</v>
      </c>
      <c r="E256" s="92"/>
      <c r="F256" s="99">
        <f>TRUNC(E256*D256,2)</f>
        <v>0</v>
      </c>
      <c r="K256" s="350"/>
    </row>
    <row r="257" spans="1:11" ht="20.100000000000001" customHeight="1" outlineLevel="2">
      <c r="A257" s="90" t="s">
        <v>1130</v>
      </c>
      <c r="B257" s="132" t="s">
        <v>434</v>
      </c>
      <c r="C257" s="130" t="s">
        <v>306</v>
      </c>
      <c r="D257" s="71">
        <v>564.12</v>
      </c>
      <c r="E257" s="92"/>
      <c r="F257" s="99">
        <f>TRUNC(E257*D257,2)</f>
        <v>0</v>
      </c>
      <c r="K257" s="350"/>
    </row>
    <row r="258" spans="1:11" ht="20.100000000000001" customHeight="1" outlineLevel="2">
      <c r="A258" s="90"/>
      <c r="B258" s="132"/>
      <c r="C258" s="130"/>
      <c r="D258" s="71"/>
      <c r="E258" s="92"/>
      <c r="F258" s="99"/>
      <c r="K258" s="350"/>
    </row>
    <row r="259" spans="1:11" ht="20.100000000000001" customHeight="1" outlineLevel="2">
      <c r="A259" s="94" t="s">
        <v>1131</v>
      </c>
      <c r="B259" s="128" t="s">
        <v>441</v>
      </c>
      <c r="C259" s="93"/>
      <c r="D259" s="74"/>
      <c r="E259" s="92"/>
      <c r="F259" s="146"/>
      <c r="K259" s="350"/>
    </row>
    <row r="260" spans="1:11" ht="20.100000000000001" customHeight="1" outlineLevel="2">
      <c r="A260" s="90" t="s">
        <v>1132</v>
      </c>
      <c r="B260" s="129" t="s">
        <v>5462</v>
      </c>
      <c r="C260" s="130" t="s">
        <v>9</v>
      </c>
      <c r="D260" s="71">
        <v>1302.8499999999999</v>
      </c>
      <c r="E260" s="92"/>
      <c r="F260" s="99">
        <f t="shared" ref="F260:F266" si="18">TRUNC(E260*D260,2)</f>
        <v>0</v>
      </c>
      <c r="K260" s="350"/>
    </row>
    <row r="261" spans="1:11" ht="20.100000000000001" customHeight="1" outlineLevel="2">
      <c r="A261" s="90" t="s">
        <v>1133</v>
      </c>
      <c r="B261" s="129" t="s">
        <v>2524</v>
      </c>
      <c r="C261" s="130" t="s">
        <v>3094</v>
      </c>
      <c r="D261" s="71">
        <v>52948.87</v>
      </c>
      <c r="E261" s="92"/>
      <c r="F261" s="99">
        <f t="shared" si="18"/>
        <v>0</v>
      </c>
      <c r="K261" s="350"/>
    </row>
    <row r="262" spans="1:11" ht="20.100000000000001" customHeight="1" outlineLevel="2">
      <c r="A262" s="90" t="s">
        <v>1134</v>
      </c>
      <c r="B262" s="129" t="s">
        <v>420</v>
      </c>
      <c r="C262" s="130" t="s">
        <v>306</v>
      </c>
      <c r="D262" s="71">
        <v>529.49</v>
      </c>
      <c r="E262" s="92"/>
      <c r="F262" s="99">
        <f t="shared" si="18"/>
        <v>0</v>
      </c>
      <c r="K262" s="350"/>
    </row>
    <row r="263" spans="1:11" ht="20.100000000000001" customHeight="1" outlineLevel="2">
      <c r="A263" s="90" t="s">
        <v>1135</v>
      </c>
      <c r="B263" s="132" t="s">
        <v>434</v>
      </c>
      <c r="C263" s="130" t="s">
        <v>306</v>
      </c>
      <c r="D263" s="71">
        <v>2710.59</v>
      </c>
      <c r="E263" s="92"/>
      <c r="F263" s="99">
        <f t="shared" si="18"/>
        <v>0</v>
      </c>
      <c r="K263" s="350"/>
    </row>
    <row r="264" spans="1:11" ht="20.100000000000001" customHeight="1" outlineLevel="2">
      <c r="A264" s="90" t="s">
        <v>1136</v>
      </c>
      <c r="B264" s="129" t="s">
        <v>435</v>
      </c>
      <c r="C264" s="130" t="s">
        <v>306</v>
      </c>
      <c r="D264" s="71">
        <v>689.88</v>
      </c>
      <c r="E264" s="92"/>
      <c r="F264" s="99">
        <f t="shared" si="18"/>
        <v>0</v>
      </c>
      <c r="K264" s="350"/>
    </row>
    <row r="265" spans="1:11" ht="20.100000000000001" customHeight="1" outlineLevel="2">
      <c r="A265" s="90" t="s">
        <v>1137</v>
      </c>
      <c r="B265" s="129" t="s">
        <v>436</v>
      </c>
      <c r="C265" s="130" t="s">
        <v>3095</v>
      </c>
      <c r="D265" s="71">
        <v>831</v>
      </c>
      <c r="E265" s="92"/>
      <c r="F265" s="99">
        <f t="shared" si="18"/>
        <v>0</v>
      </c>
      <c r="K265" s="350"/>
    </row>
    <row r="266" spans="1:11" ht="40.5" customHeight="1" outlineLevel="2">
      <c r="A266" s="2" t="s">
        <v>1138</v>
      </c>
      <c r="B266" s="280" t="s">
        <v>3097</v>
      </c>
      <c r="C266" s="25" t="s">
        <v>9</v>
      </c>
      <c r="D266" s="71">
        <v>5079.51</v>
      </c>
      <c r="E266" s="71"/>
      <c r="F266" s="97">
        <f t="shared" si="18"/>
        <v>0</v>
      </c>
      <c r="K266" s="350"/>
    </row>
    <row r="267" spans="1:11" ht="20.100000000000001" customHeight="1" outlineLevel="2">
      <c r="A267" s="90"/>
      <c r="B267" s="132"/>
      <c r="C267" s="130"/>
      <c r="D267" s="71"/>
      <c r="E267" s="92"/>
      <c r="F267" s="99"/>
      <c r="K267" s="350"/>
    </row>
    <row r="268" spans="1:11" ht="20.100000000000001" customHeight="1" outlineLevel="2">
      <c r="A268" s="94" t="s">
        <v>1139</v>
      </c>
      <c r="B268" s="128" t="s">
        <v>442</v>
      </c>
      <c r="C268" s="93"/>
      <c r="D268" s="74"/>
      <c r="E268" s="92"/>
      <c r="F268" s="146"/>
      <c r="K268" s="350"/>
    </row>
    <row r="269" spans="1:11" ht="20.100000000000001" customHeight="1" outlineLevel="2">
      <c r="A269" s="90" t="s">
        <v>1140</v>
      </c>
      <c r="B269" s="129" t="s">
        <v>5462</v>
      </c>
      <c r="C269" s="130" t="s">
        <v>9</v>
      </c>
      <c r="D269" s="71">
        <v>619.92999999999995</v>
      </c>
      <c r="E269" s="92"/>
      <c r="F269" s="99">
        <f>TRUNC(E269*D269,2)</f>
        <v>0</v>
      </c>
      <c r="K269" s="350"/>
    </row>
    <row r="270" spans="1:11" ht="20.100000000000001" customHeight="1" outlineLevel="2">
      <c r="A270" s="90" t="s">
        <v>1141</v>
      </c>
      <c r="B270" s="129" t="s">
        <v>2524</v>
      </c>
      <c r="C270" s="130" t="s">
        <v>3094</v>
      </c>
      <c r="D270" s="71">
        <v>6549.5</v>
      </c>
      <c r="E270" s="92"/>
      <c r="F270" s="99">
        <f>TRUNC(E270*D270,2)</f>
        <v>0</v>
      </c>
      <c r="K270" s="350"/>
    </row>
    <row r="271" spans="1:11" ht="20.100000000000001" customHeight="1" outlineLevel="2">
      <c r="A271" s="90" t="s">
        <v>1142</v>
      </c>
      <c r="B271" s="129" t="s">
        <v>420</v>
      </c>
      <c r="C271" s="130" t="s">
        <v>306</v>
      </c>
      <c r="D271" s="71">
        <v>65.489999999999995</v>
      </c>
      <c r="E271" s="92"/>
      <c r="F271" s="99">
        <f>TRUNC(E271*D271,2)</f>
        <v>0</v>
      </c>
      <c r="K271" s="350"/>
    </row>
    <row r="272" spans="1:11" ht="20.100000000000001" customHeight="1" outlineLevel="2">
      <c r="A272" s="90" t="s">
        <v>1143</v>
      </c>
      <c r="B272" s="132" t="s">
        <v>434</v>
      </c>
      <c r="C272" s="130" t="s">
        <v>306</v>
      </c>
      <c r="D272" s="71">
        <v>153.85</v>
      </c>
      <c r="E272" s="92"/>
      <c r="F272" s="99">
        <f>TRUNC(E272*D272,2)</f>
        <v>0</v>
      </c>
      <c r="K272" s="350"/>
    </row>
    <row r="273" spans="1:11" ht="20.100000000000001" customHeight="1" outlineLevel="2">
      <c r="A273" s="90"/>
      <c r="B273" s="132"/>
      <c r="C273" s="130"/>
      <c r="D273" s="71"/>
      <c r="E273" s="92"/>
      <c r="F273" s="99"/>
      <c r="K273" s="350"/>
    </row>
    <row r="274" spans="1:11" ht="20.100000000000001" customHeight="1" outlineLevel="2">
      <c r="A274" s="94" t="s">
        <v>1144</v>
      </c>
      <c r="B274" s="128" t="s">
        <v>443</v>
      </c>
      <c r="C274" s="93"/>
      <c r="D274" s="74"/>
      <c r="E274" s="92"/>
      <c r="F274" s="146"/>
      <c r="K274" s="350"/>
    </row>
    <row r="275" spans="1:11" ht="20.100000000000001" customHeight="1" outlineLevel="2">
      <c r="A275" s="90" t="s">
        <v>1145</v>
      </c>
      <c r="B275" s="129" t="s">
        <v>5462</v>
      </c>
      <c r="C275" s="130" t="s">
        <v>9</v>
      </c>
      <c r="D275" s="71">
        <v>2542.4299999999998</v>
      </c>
      <c r="E275" s="92"/>
      <c r="F275" s="99">
        <f>TRUNC(E275*D275,2)</f>
        <v>0</v>
      </c>
      <c r="K275" s="350"/>
    </row>
    <row r="276" spans="1:11" ht="20.100000000000001" customHeight="1" outlineLevel="2">
      <c r="A276" s="90" t="s">
        <v>1146</v>
      </c>
      <c r="B276" s="129" t="s">
        <v>2524</v>
      </c>
      <c r="C276" s="130" t="s">
        <v>3094</v>
      </c>
      <c r="D276" s="71">
        <v>35258.53</v>
      </c>
      <c r="E276" s="92"/>
      <c r="F276" s="99">
        <f>TRUNC(E276*D276,2)</f>
        <v>0</v>
      </c>
      <c r="K276" s="350"/>
    </row>
    <row r="277" spans="1:11" ht="20.100000000000001" customHeight="1" outlineLevel="2">
      <c r="A277" s="90" t="s">
        <v>1147</v>
      </c>
      <c r="B277" s="129" t="s">
        <v>420</v>
      </c>
      <c r="C277" s="130" t="s">
        <v>306</v>
      </c>
      <c r="D277" s="71">
        <v>352.58499999999998</v>
      </c>
      <c r="E277" s="92"/>
      <c r="F277" s="99">
        <f>TRUNC(E277*D277,2)</f>
        <v>0</v>
      </c>
      <c r="K277" s="350"/>
    </row>
    <row r="278" spans="1:11" ht="20.100000000000001" customHeight="1" outlineLevel="2">
      <c r="A278" s="90" t="s">
        <v>1148</v>
      </c>
      <c r="B278" s="132" t="s">
        <v>434</v>
      </c>
      <c r="C278" s="130" t="s">
        <v>306</v>
      </c>
      <c r="D278" s="71">
        <v>4572.33</v>
      </c>
      <c r="E278" s="92"/>
      <c r="F278" s="99">
        <f>TRUNC(E278*D278,2)</f>
        <v>0</v>
      </c>
      <c r="K278" s="350"/>
    </row>
    <row r="279" spans="1:11" ht="20.100000000000001" customHeight="1" outlineLevel="2">
      <c r="A279" s="90"/>
      <c r="B279" s="132"/>
      <c r="C279" s="130"/>
      <c r="D279" s="71"/>
      <c r="E279" s="92"/>
      <c r="F279" s="99"/>
      <c r="K279" s="350"/>
    </row>
    <row r="280" spans="1:11" ht="20.100000000000001" customHeight="1" outlineLevel="2">
      <c r="A280" s="94" t="s">
        <v>1149</v>
      </c>
      <c r="B280" s="128" t="s">
        <v>444</v>
      </c>
      <c r="C280" s="93"/>
      <c r="D280" s="74"/>
      <c r="E280" s="92"/>
      <c r="F280" s="146"/>
      <c r="K280" s="350"/>
    </row>
    <row r="281" spans="1:11" ht="20.100000000000001" customHeight="1" outlineLevel="2">
      <c r="A281" s="90" t="s">
        <v>1150</v>
      </c>
      <c r="B281" s="129" t="s">
        <v>5462</v>
      </c>
      <c r="C281" s="130" t="s">
        <v>9</v>
      </c>
      <c r="D281" s="71">
        <v>764.98</v>
      </c>
      <c r="E281" s="92"/>
      <c r="F281" s="99">
        <f t="shared" ref="F281:F286" si="19">TRUNC(E281*D281,2)</f>
        <v>0</v>
      </c>
      <c r="K281" s="350"/>
    </row>
    <row r="282" spans="1:11" ht="20.100000000000001" customHeight="1" outlineLevel="2">
      <c r="A282" s="90" t="s">
        <v>1151</v>
      </c>
      <c r="B282" s="129" t="s">
        <v>2524</v>
      </c>
      <c r="C282" s="130" t="s">
        <v>3094</v>
      </c>
      <c r="D282" s="71">
        <v>10586.45</v>
      </c>
      <c r="E282" s="92"/>
      <c r="F282" s="99">
        <f t="shared" si="19"/>
        <v>0</v>
      </c>
      <c r="K282" s="350"/>
    </row>
    <row r="283" spans="1:11" ht="20.100000000000001" customHeight="1" outlineLevel="2">
      <c r="A283" s="90" t="s">
        <v>1152</v>
      </c>
      <c r="B283" s="129" t="s">
        <v>420</v>
      </c>
      <c r="C283" s="130" t="s">
        <v>306</v>
      </c>
      <c r="D283" s="71">
        <v>105.86</v>
      </c>
      <c r="E283" s="92"/>
      <c r="F283" s="99">
        <f t="shared" si="19"/>
        <v>0</v>
      </c>
      <c r="K283" s="350"/>
    </row>
    <row r="284" spans="1:11" ht="20.100000000000001" customHeight="1" outlineLevel="2">
      <c r="A284" s="90" t="s">
        <v>1153</v>
      </c>
      <c r="B284" s="132" t="s">
        <v>434</v>
      </c>
      <c r="C284" s="130" t="s">
        <v>306</v>
      </c>
      <c r="D284" s="71">
        <v>1147.05</v>
      </c>
      <c r="E284" s="92"/>
      <c r="F284" s="99">
        <f t="shared" si="19"/>
        <v>0</v>
      </c>
      <c r="K284" s="350"/>
    </row>
    <row r="285" spans="1:11" ht="20.100000000000001" customHeight="1" outlineLevel="2">
      <c r="A285" s="90" t="s">
        <v>1154</v>
      </c>
      <c r="B285" s="129" t="s">
        <v>435</v>
      </c>
      <c r="C285" s="130" t="s">
        <v>306</v>
      </c>
      <c r="D285" s="71">
        <v>52.29</v>
      </c>
      <c r="E285" s="92"/>
      <c r="F285" s="99">
        <f t="shared" si="19"/>
        <v>0</v>
      </c>
      <c r="K285" s="350"/>
    </row>
    <row r="286" spans="1:11" ht="20.100000000000001" customHeight="1" outlineLevel="2">
      <c r="A286" s="90" t="s">
        <v>1155</v>
      </c>
      <c r="B286" s="129" t="s">
        <v>436</v>
      </c>
      <c r="C286" s="130" t="s">
        <v>3095</v>
      </c>
      <c r="D286" s="71">
        <v>263</v>
      </c>
      <c r="E286" s="92"/>
      <c r="F286" s="99">
        <f t="shared" si="19"/>
        <v>0</v>
      </c>
      <c r="K286" s="350"/>
    </row>
    <row r="287" spans="1:11" ht="20.100000000000001" customHeight="1" outlineLevel="2">
      <c r="A287" s="90"/>
      <c r="B287" s="132"/>
      <c r="C287" s="130"/>
      <c r="D287" s="71"/>
      <c r="E287" s="92"/>
      <c r="F287" s="99"/>
      <c r="K287" s="350"/>
    </row>
    <row r="288" spans="1:11" ht="20.100000000000001" customHeight="1" outlineLevel="2">
      <c r="A288" s="94" t="s">
        <v>1156</v>
      </c>
      <c r="B288" s="128" t="s">
        <v>445</v>
      </c>
      <c r="C288" s="93"/>
      <c r="D288" s="74"/>
      <c r="E288" s="92"/>
      <c r="F288" s="146"/>
      <c r="K288" s="350"/>
    </row>
    <row r="289" spans="1:11" ht="20.100000000000001" customHeight="1" outlineLevel="2">
      <c r="A289" s="90" t="s">
        <v>1157</v>
      </c>
      <c r="B289" s="129" t="s">
        <v>5462</v>
      </c>
      <c r="C289" s="130" t="s">
        <v>9</v>
      </c>
      <c r="D289" s="71">
        <v>394.23</v>
      </c>
      <c r="E289" s="92"/>
      <c r="F289" s="99">
        <f>TRUNC(E289*D289,2)</f>
        <v>0</v>
      </c>
      <c r="K289" s="350"/>
    </row>
    <row r="290" spans="1:11" ht="20.100000000000001" customHeight="1" outlineLevel="2">
      <c r="A290" s="90" t="s">
        <v>1158</v>
      </c>
      <c r="B290" s="129" t="s">
        <v>2524</v>
      </c>
      <c r="C290" s="130" t="s">
        <v>3094</v>
      </c>
      <c r="D290" s="71">
        <v>7252</v>
      </c>
      <c r="E290" s="92"/>
      <c r="F290" s="99">
        <f>TRUNC(E290*D290,2)</f>
        <v>0</v>
      </c>
      <c r="K290" s="350"/>
    </row>
    <row r="291" spans="1:11" ht="20.100000000000001" customHeight="1" outlineLevel="2">
      <c r="A291" s="90" t="s">
        <v>1159</v>
      </c>
      <c r="B291" s="129" t="s">
        <v>420</v>
      </c>
      <c r="C291" s="130" t="s">
        <v>306</v>
      </c>
      <c r="D291" s="71">
        <v>72.52</v>
      </c>
      <c r="E291" s="92"/>
      <c r="F291" s="99">
        <f>TRUNC(E291*D291,2)</f>
        <v>0</v>
      </c>
      <c r="K291" s="350"/>
    </row>
    <row r="292" spans="1:11" ht="20.100000000000001" customHeight="1" outlineLevel="2">
      <c r="A292" s="90"/>
      <c r="B292" s="129"/>
      <c r="C292" s="130"/>
      <c r="D292" s="71"/>
      <c r="E292" s="92"/>
      <c r="F292" s="99"/>
      <c r="K292" s="350"/>
    </row>
    <row r="293" spans="1:11" ht="20.100000000000001" customHeight="1" outlineLevel="2">
      <c r="A293" s="94" t="s">
        <v>1160</v>
      </c>
      <c r="B293" s="128" t="s">
        <v>446</v>
      </c>
      <c r="C293" s="93"/>
      <c r="D293" s="74"/>
      <c r="E293" s="92"/>
      <c r="F293" s="146"/>
      <c r="K293" s="350"/>
    </row>
    <row r="294" spans="1:11" ht="20.100000000000001" customHeight="1" outlineLevel="2">
      <c r="A294" s="90" t="s">
        <v>1161</v>
      </c>
      <c r="B294" s="129" t="s">
        <v>5462</v>
      </c>
      <c r="C294" s="130" t="s">
        <v>9</v>
      </c>
      <c r="D294" s="71">
        <v>1582.91</v>
      </c>
      <c r="E294" s="92"/>
      <c r="F294" s="99">
        <f t="shared" ref="F294:F303" si="20">TRUNC(E294*D294,2)</f>
        <v>0</v>
      </c>
      <c r="K294" s="350"/>
    </row>
    <row r="295" spans="1:11" ht="20.100000000000001" customHeight="1" outlineLevel="2">
      <c r="A295" s="90" t="s">
        <v>1162</v>
      </c>
      <c r="B295" s="129" t="s">
        <v>2524</v>
      </c>
      <c r="C295" s="130" t="s">
        <v>3094</v>
      </c>
      <c r="D295" s="71">
        <v>11781.76</v>
      </c>
      <c r="E295" s="92"/>
      <c r="F295" s="99">
        <f t="shared" si="20"/>
        <v>0</v>
      </c>
      <c r="K295" s="350"/>
    </row>
    <row r="296" spans="1:11" ht="20.100000000000001" customHeight="1" outlineLevel="2">
      <c r="A296" s="90" t="s">
        <v>1163</v>
      </c>
      <c r="B296" s="129" t="s">
        <v>420</v>
      </c>
      <c r="C296" s="130" t="s">
        <v>306</v>
      </c>
      <c r="D296" s="71">
        <v>117.82</v>
      </c>
      <c r="E296" s="92"/>
      <c r="F296" s="99">
        <f t="shared" si="20"/>
        <v>0</v>
      </c>
      <c r="K296" s="350"/>
    </row>
    <row r="297" spans="1:11" ht="20.100000000000001" customHeight="1" outlineLevel="2">
      <c r="A297" s="90" t="s">
        <v>1164</v>
      </c>
      <c r="B297" s="132" t="s">
        <v>434</v>
      </c>
      <c r="C297" s="130" t="s">
        <v>306</v>
      </c>
      <c r="D297" s="71">
        <v>6625.72</v>
      </c>
      <c r="E297" s="92"/>
      <c r="F297" s="99">
        <f t="shared" si="20"/>
        <v>0</v>
      </c>
      <c r="K297" s="350"/>
    </row>
    <row r="298" spans="1:11" ht="20.100000000000001" customHeight="1" outlineLevel="2">
      <c r="A298" s="90" t="s">
        <v>1165</v>
      </c>
      <c r="B298" s="129" t="s">
        <v>447</v>
      </c>
      <c r="C298" s="130" t="s">
        <v>9</v>
      </c>
      <c r="D298" s="71">
        <v>6562.78</v>
      </c>
      <c r="E298" s="92"/>
      <c r="F298" s="99">
        <f t="shared" si="20"/>
        <v>0</v>
      </c>
      <c r="K298" s="350"/>
    </row>
    <row r="299" spans="1:11" ht="20.100000000000001" customHeight="1" outlineLevel="2">
      <c r="A299" s="90" t="s">
        <v>1166</v>
      </c>
      <c r="B299" s="129" t="s">
        <v>448</v>
      </c>
      <c r="C299" s="130" t="s">
        <v>3095</v>
      </c>
      <c r="D299" s="71">
        <v>8974</v>
      </c>
      <c r="E299" s="92"/>
      <c r="F299" s="99">
        <f t="shared" si="20"/>
        <v>0</v>
      </c>
      <c r="K299" s="350"/>
    </row>
    <row r="300" spans="1:11" ht="20.100000000000001" customHeight="1" outlineLevel="2">
      <c r="A300" s="90" t="s">
        <v>1167</v>
      </c>
      <c r="B300" s="129" t="s">
        <v>449</v>
      </c>
      <c r="C300" s="130" t="s">
        <v>3094</v>
      </c>
      <c r="D300" s="71">
        <v>275.88</v>
      </c>
      <c r="E300" s="92"/>
      <c r="F300" s="99">
        <f t="shared" si="20"/>
        <v>0</v>
      </c>
      <c r="K300" s="350"/>
    </row>
    <row r="301" spans="1:11" ht="20.100000000000001" customHeight="1" outlineLevel="2">
      <c r="A301" s="90" t="s">
        <v>1168</v>
      </c>
      <c r="B301" s="129" t="s">
        <v>450</v>
      </c>
      <c r="C301" s="130" t="s">
        <v>3094</v>
      </c>
      <c r="D301" s="71">
        <v>10900.6</v>
      </c>
      <c r="E301" s="92"/>
      <c r="F301" s="99">
        <f t="shared" si="20"/>
        <v>0</v>
      </c>
      <c r="K301" s="350"/>
    </row>
    <row r="302" spans="1:11" ht="20.100000000000001" customHeight="1" outlineLevel="2">
      <c r="A302" s="90" t="s">
        <v>1169</v>
      </c>
      <c r="B302" s="129" t="s">
        <v>5462</v>
      </c>
      <c r="C302" s="130" t="s">
        <v>9</v>
      </c>
      <c r="D302" s="71">
        <v>7643.87</v>
      </c>
      <c r="E302" s="92"/>
      <c r="F302" s="99">
        <f t="shared" si="20"/>
        <v>0</v>
      </c>
      <c r="K302" s="350"/>
    </row>
    <row r="303" spans="1:11" ht="20.100000000000001" customHeight="1" outlineLevel="2">
      <c r="A303" s="90" t="s">
        <v>1170</v>
      </c>
      <c r="B303" s="129" t="s">
        <v>451</v>
      </c>
      <c r="C303" s="130" t="s">
        <v>306</v>
      </c>
      <c r="D303" s="71">
        <v>288.33</v>
      </c>
      <c r="E303" s="92"/>
      <c r="F303" s="99">
        <f t="shared" si="20"/>
        <v>0</v>
      </c>
      <c r="K303" s="350"/>
    </row>
    <row r="304" spans="1:11" ht="20.100000000000001" customHeight="1" outlineLevel="2">
      <c r="A304" s="90"/>
      <c r="B304" s="129"/>
      <c r="C304" s="130"/>
      <c r="D304" s="71"/>
      <c r="E304" s="92"/>
      <c r="F304" s="99"/>
      <c r="K304" s="350"/>
    </row>
    <row r="305" spans="1:11" ht="20.100000000000001" customHeight="1" outlineLevel="2">
      <c r="A305" s="94" t="s">
        <v>1171</v>
      </c>
      <c r="B305" s="128" t="s">
        <v>452</v>
      </c>
      <c r="C305" s="93"/>
      <c r="D305" s="74"/>
      <c r="E305" s="92"/>
      <c r="F305" s="146"/>
      <c r="K305" s="350"/>
    </row>
    <row r="306" spans="1:11" ht="20.100000000000001" customHeight="1" outlineLevel="2">
      <c r="A306" s="90" t="s">
        <v>1172</v>
      </c>
      <c r="B306" s="129" t="s">
        <v>4615</v>
      </c>
      <c r="C306" s="130" t="s">
        <v>306</v>
      </c>
      <c r="D306" s="71">
        <v>205.92</v>
      </c>
      <c r="E306" s="92"/>
      <c r="F306" s="99">
        <f>TRUNC(E306*D306,2)</f>
        <v>0</v>
      </c>
      <c r="K306" s="350"/>
    </row>
    <row r="307" spans="1:11" ht="20.100000000000001" customHeight="1" outlineLevel="2">
      <c r="A307" s="90" t="s">
        <v>1173</v>
      </c>
      <c r="B307" s="129" t="s">
        <v>453</v>
      </c>
      <c r="C307" s="130" t="s">
        <v>306</v>
      </c>
      <c r="D307" s="71">
        <v>9540.49</v>
      </c>
      <c r="E307" s="92"/>
      <c r="F307" s="99">
        <f>TRUNC(E307*D307,2)</f>
        <v>0</v>
      </c>
      <c r="K307" s="350"/>
    </row>
    <row r="308" spans="1:11" ht="20.100000000000001" customHeight="1" outlineLevel="2">
      <c r="A308" s="90"/>
      <c r="B308" s="129"/>
      <c r="C308" s="130"/>
      <c r="D308" s="71"/>
      <c r="E308" s="92"/>
      <c r="F308" s="99"/>
      <c r="K308" s="350"/>
    </row>
    <row r="309" spans="1:11" ht="20.100000000000001" customHeight="1" outlineLevel="2">
      <c r="A309" s="94" t="s">
        <v>1174</v>
      </c>
      <c r="B309" s="128" t="s">
        <v>454</v>
      </c>
      <c r="C309" s="93"/>
      <c r="D309" s="74"/>
      <c r="E309" s="92"/>
      <c r="F309" s="146"/>
      <c r="K309" s="350"/>
    </row>
    <row r="310" spans="1:11" ht="20.100000000000001" customHeight="1" outlineLevel="2">
      <c r="A310" s="90" t="s">
        <v>1175</v>
      </c>
      <c r="B310" s="129" t="s">
        <v>4615</v>
      </c>
      <c r="C310" s="130" t="s">
        <v>306</v>
      </c>
      <c r="D310" s="71">
        <v>640.05999999999995</v>
      </c>
      <c r="E310" s="92"/>
      <c r="F310" s="99">
        <f>TRUNC(E310*D310,2)</f>
        <v>0</v>
      </c>
      <c r="K310" s="350"/>
    </row>
    <row r="311" spans="1:11" ht="20.100000000000001" customHeight="1" outlineLevel="2">
      <c r="A311" s="90" t="s">
        <v>1176</v>
      </c>
      <c r="B311" s="129" t="s">
        <v>453</v>
      </c>
      <c r="C311" s="130" t="s">
        <v>306</v>
      </c>
      <c r="D311" s="71">
        <v>25686.04</v>
      </c>
      <c r="E311" s="92"/>
      <c r="F311" s="99">
        <f>TRUNC(E311*D311,2)</f>
        <v>0</v>
      </c>
      <c r="K311" s="350"/>
    </row>
    <row r="312" spans="1:11" ht="20.100000000000001" customHeight="1" outlineLevel="2">
      <c r="A312" s="90"/>
      <c r="B312" s="129"/>
      <c r="C312" s="130"/>
      <c r="D312" s="71"/>
      <c r="E312" s="92"/>
      <c r="F312" s="99"/>
      <c r="K312" s="350"/>
    </row>
    <row r="313" spans="1:11" ht="20.100000000000001" customHeight="1" outlineLevel="2">
      <c r="A313" s="94" t="s">
        <v>1177</v>
      </c>
      <c r="B313" s="128" t="s">
        <v>455</v>
      </c>
      <c r="C313" s="93"/>
      <c r="D313" s="74"/>
      <c r="E313" s="92"/>
      <c r="F313" s="146"/>
      <c r="K313" s="350"/>
    </row>
    <row r="314" spans="1:11" ht="20.100000000000001" customHeight="1" outlineLevel="2">
      <c r="A314" s="90" t="s">
        <v>1178</v>
      </c>
      <c r="B314" s="129" t="s">
        <v>5462</v>
      </c>
      <c r="C314" s="130" t="s">
        <v>9</v>
      </c>
      <c r="D314" s="71">
        <v>10195.99</v>
      </c>
      <c r="E314" s="92"/>
      <c r="F314" s="99">
        <f t="shared" ref="F314:F324" si="21">TRUNC(E314*D314,2)</f>
        <v>0</v>
      </c>
      <c r="K314" s="350"/>
    </row>
    <row r="315" spans="1:11" ht="20.100000000000001" customHeight="1" outlineLevel="2">
      <c r="A315" s="90" t="s">
        <v>1179</v>
      </c>
      <c r="B315" s="129" t="s">
        <v>2524</v>
      </c>
      <c r="C315" s="130" t="s">
        <v>3094</v>
      </c>
      <c r="D315" s="71">
        <v>149680.5</v>
      </c>
      <c r="E315" s="92"/>
      <c r="F315" s="99">
        <f t="shared" si="21"/>
        <v>0</v>
      </c>
      <c r="K315" s="350"/>
    </row>
    <row r="316" spans="1:11" ht="20.100000000000001" customHeight="1" outlineLevel="2">
      <c r="A316" s="90" t="s">
        <v>1180</v>
      </c>
      <c r="B316" s="129" t="s">
        <v>420</v>
      </c>
      <c r="C316" s="130" t="s">
        <v>306</v>
      </c>
      <c r="D316" s="71">
        <v>1496.8050000000001</v>
      </c>
      <c r="E316" s="92"/>
      <c r="F316" s="99">
        <f t="shared" si="21"/>
        <v>0</v>
      </c>
      <c r="K316" s="350"/>
    </row>
    <row r="317" spans="1:11" ht="20.100000000000001" customHeight="1" outlineLevel="2">
      <c r="A317" s="90" t="s">
        <v>1181</v>
      </c>
      <c r="B317" s="132" t="s">
        <v>434</v>
      </c>
      <c r="C317" s="130" t="s">
        <v>306</v>
      </c>
      <c r="D317" s="71">
        <v>10254.799999999999</v>
      </c>
      <c r="E317" s="92"/>
      <c r="F317" s="99">
        <f t="shared" si="21"/>
        <v>0</v>
      </c>
      <c r="K317" s="350"/>
    </row>
    <row r="318" spans="1:11" ht="33.75" customHeight="1" outlineLevel="2">
      <c r="A318" s="90" t="s">
        <v>1182</v>
      </c>
      <c r="B318" s="279" t="s">
        <v>456</v>
      </c>
      <c r="C318" s="130" t="s">
        <v>9</v>
      </c>
      <c r="D318" s="71">
        <v>11611.35</v>
      </c>
      <c r="E318" s="92"/>
      <c r="F318" s="99">
        <f t="shared" si="21"/>
        <v>0</v>
      </c>
      <c r="K318" s="350"/>
    </row>
    <row r="319" spans="1:11" ht="42.75" outlineLevel="2">
      <c r="A319" s="90" t="s">
        <v>1183</v>
      </c>
      <c r="B319" s="279" t="s">
        <v>457</v>
      </c>
      <c r="C319" s="130" t="s">
        <v>302</v>
      </c>
      <c r="D319" s="71">
        <v>35587.94</v>
      </c>
      <c r="E319" s="92"/>
      <c r="F319" s="99">
        <f t="shared" si="21"/>
        <v>0</v>
      </c>
      <c r="K319" s="350"/>
    </row>
    <row r="320" spans="1:11" ht="33.75" customHeight="1" outlineLevel="2">
      <c r="A320" s="90" t="s">
        <v>1184</v>
      </c>
      <c r="B320" s="279" t="s">
        <v>458</v>
      </c>
      <c r="C320" s="130" t="s">
        <v>73</v>
      </c>
      <c r="D320" s="71">
        <v>71175.88</v>
      </c>
      <c r="E320" s="92"/>
      <c r="F320" s="99">
        <f t="shared" si="21"/>
        <v>0</v>
      </c>
      <c r="K320" s="350"/>
    </row>
    <row r="321" spans="1:11" ht="20.100000000000001" customHeight="1" outlineLevel="2">
      <c r="A321" s="90" t="s">
        <v>1185</v>
      </c>
      <c r="B321" s="129" t="s">
        <v>447</v>
      </c>
      <c r="C321" s="130" t="s">
        <v>9</v>
      </c>
      <c r="D321" s="71">
        <v>2095.63</v>
      </c>
      <c r="E321" s="92"/>
      <c r="F321" s="99">
        <f t="shared" si="21"/>
        <v>0</v>
      </c>
      <c r="K321" s="350"/>
    </row>
    <row r="322" spans="1:11" ht="20.100000000000001" customHeight="1" outlineLevel="2">
      <c r="A322" s="90" t="s">
        <v>1186</v>
      </c>
      <c r="B322" s="129" t="s">
        <v>450</v>
      </c>
      <c r="C322" s="130" t="s">
        <v>3094</v>
      </c>
      <c r="D322" s="71">
        <v>3960</v>
      </c>
      <c r="E322" s="92"/>
      <c r="F322" s="99">
        <f t="shared" si="21"/>
        <v>0</v>
      </c>
      <c r="K322" s="350"/>
    </row>
    <row r="323" spans="1:11" ht="20.100000000000001" customHeight="1" outlineLevel="2">
      <c r="A323" s="90" t="s">
        <v>1187</v>
      </c>
      <c r="B323" s="129" t="s">
        <v>5462</v>
      </c>
      <c r="C323" s="130" t="s">
        <v>9</v>
      </c>
      <c r="D323" s="71">
        <v>2380.75</v>
      </c>
      <c r="E323" s="92"/>
      <c r="F323" s="99">
        <f t="shared" si="21"/>
        <v>0</v>
      </c>
      <c r="K323" s="350"/>
    </row>
    <row r="324" spans="1:11" ht="20.100000000000001" customHeight="1" outlineLevel="2">
      <c r="A324" s="90" t="s">
        <v>1188</v>
      </c>
      <c r="B324" s="129" t="s">
        <v>451</v>
      </c>
      <c r="C324" s="130" t="s">
        <v>306</v>
      </c>
      <c r="D324" s="71">
        <v>263.42</v>
      </c>
      <c r="E324" s="92"/>
      <c r="F324" s="99">
        <f t="shared" si="21"/>
        <v>0</v>
      </c>
      <c r="K324" s="350"/>
    </row>
    <row r="325" spans="1:11" ht="20.100000000000001" customHeight="1" outlineLevel="2">
      <c r="A325" s="90"/>
      <c r="B325" s="129"/>
      <c r="C325" s="130"/>
      <c r="D325" s="71"/>
      <c r="E325" s="92"/>
      <c r="F325" s="99"/>
      <c r="K325" s="350"/>
    </row>
    <row r="326" spans="1:11" ht="20.100000000000001" customHeight="1" outlineLevel="2">
      <c r="A326" s="94" t="s">
        <v>1189</v>
      </c>
      <c r="B326" s="128" t="s">
        <v>459</v>
      </c>
      <c r="C326" s="93"/>
      <c r="D326" s="74"/>
      <c r="E326" s="92"/>
      <c r="F326" s="146"/>
      <c r="K326" s="350"/>
    </row>
    <row r="327" spans="1:11" ht="20.100000000000001" customHeight="1" outlineLevel="2">
      <c r="A327" s="90" t="s">
        <v>1190</v>
      </c>
      <c r="B327" s="129" t="s">
        <v>433</v>
      </c>
      <c r="C327" s="130" t="s">
        <v>9</v>
      </c>
      <c r="D327" s="71">
        <v>183.43</v>
      </c>
      <c r="E327" s="92"/>
      <c r="F327" s="99">
        <f>TRUNC(E327*D327,2)</f>
        <v>0</v>
      </c>
      <c r="K327" s="350"/>
    </row>
    <row r="328" spans="1:11" ht="20.100000000000001" customHeight="1" outlineLevel="2">
      <c r="A328" s="90" t="s">
        <v>1191</v>
      </c>
      <c r="B328" s="129" t="s">
        <v>2524</v>
      </c>
      <c r="C328" s="130" t="s">
        <v>3094</v>
      </c>
      <c r="D328" s="71">
        <v>2088.46</v>
      </c>
      <c r="E328" s="92"/>
      <c r="F328" s="99">
        <f>TRUNC(E328*D328,2)</f>
        <v>0</v>
      </c>
      <c r="K328" s="350"/>
    </row>
    <row r="329" spans="1:11" ht="20.100000000000001" customHeight="1" outlineLevel="2">
      <c r="A329" s="90" t="s">
        <v>1192</v>
      </c>
      <c r="B329" s="129" t="s">
        <v>420</v>
      </c>
      <c r="C329" s="130" t="s">
        <v>306</v>
      </c>
      <c r="D329" s="71">
        <v>20.88</v>
      </c>
      <c r="E329" s="92"/>
      <c r="F329" s="99">
        <f>TRUNC(E329*D329,2)</f>
        <v>0</v>
      </c>
      <c r="K329" s="350"/>
    </row>
    <row r="330" spans="1:11" ht="20.100000000000001" customHeight="1" outlineLevel="2">
      <c r="A330" s="90" t="s">
        <v>1193</v>
      </c>
      <c r="B330" s="132" t="s">
        <v>434</v>
      </c>
      <c r="C330" s="130" t="s">
        <v>306</v>
      </c>
      <c r="D330" s="110">
        <v>155.93</v>
      </c>
      <c r="E330" s="92"/>
      <c r="F330" s="99">
        <f>TRUNC(E330*D330,2)</f>
        <v>0</v>
      </c>
      <c r="K330" s="350"/>
    </row>
    <row r="331" spans="1:11" ht="20.100000000000001" customHeight="1" outlineLevel="2">
      <c r="A331" s="90"/>
      <c r="B331" s="129"/>
      <c r="C331" s="130"/>
      <c r="D331" s="71"/>
      <c r="E331" s="92"/>
      <c r="F331" s="99"/>
      <c r="K331" s="350"/>
    </row>
    <row r="332" spans="1:11" ht="20.100000000000001" customHeight="1" outlineLevel="2">
      <c r="A332" s="94" t="s">
        <v>1194</v>
      </c>
      <c r="B332" s="128" t="s">
        <v>460</v>
      </c>
      <c r="C332" s="93"/>
      <c r="D332" s="74"/>
      <c r="E332" s="92"/>
      <c r="F332" s="146"/>
      <c r="K332" s="350"/>
    </row>
    <row r="333" spans="1:11" ht="20.100000000000001" customHeight="1" outlineLevel="2">
      <c r="A333" s="90" t="s">
        <v>1195</v>
      </c>
      <c r="B333" s="129" t="s">
        <v>5462</v>
      </c>
      <c r="C333" s="130" t="s">
        <v>9</v>
      </c>
      <c r="D333" s="71">
        <v>111.17</v>
      </c>
      <c r="E333" s="92"/>
      <c r="F333" s="99">
        <f>TRUNC(E333*D333,2)</f>
        <v>0</v>
      </c>
      <c r="K333" s="350"/>
    </row>
    <row r="334" spans="1:11" ht="20.100000000000001" customHeight="1" outlineLevel="2">
      <c r="A334" s="90" t="s">
        <v>1196</v>
      </c>
      <c r="B334" s="129" t="s">
        <v>2524</v>
      </c>
      <c r="C334" s="130" t="s">
        <v>3094</v>
      </c>
      <c r="D334" s="71">
        <v>1172.99</v>
      </c>
      <c r="E334" s="92"/>
      <c r="F334" s="99">
        <f>TRUNC(E334*D334,2)</f>
        <v>0</v>
      </c>
      <c r="K334" s="350"/>
    </row>
    <row r="335" spans="1:11" ht="20.100000000000001" customHeight="1" outlineLevel="2">
      <c r="A335" s="90" t="s">
        <v>1197</v>
      </c>
      <c r="B335" s="129" t="s">
        <v>420</v>
      </c>
      <c r="C335" s="130" t="s">
        <v>306</v>
      </c>
      <c r="D335" s="71">
        <v>11.73</v>
      </c>
      <c r="E335" s="92"/>
      <c r="F335" s="99">
        <f>TRUNC(E335*D335,2)</f>
        <v>0</v>
      </c>
      <c r="K335" s="350"/>
    </row>
    <row r="336" spans="1:11" ht="20.100000000000001" customHeight="1" outlineLevel="2">
      <c r="A336" s="90" t="s">
        <v>1198</v>
      </c>
      <c r="B336" s="132" t="s">
        <v>434</v>
      </c>
      <c r="C336" s="130" t="s">
        <v>306</v>
      </c>
      <c r="D336" s="110">
        <v>79.83</v>
      </c>
      <c r="E336" s="92"/>
      <c r="F336" s="99">
        <f>TRUNC(E336*D336,2)</f>
        <v>0</v>
      </c>
      <c r="K336" s="350"/>
    </row>
    <row r="337" spans="1:11" ht="20.100000000000001" customHeight="1" outlineLevel="2">
      <c r="A337" s="90"/>
      <c r="B337" s="129"/>
      <c r="C337" s="130"/>
      <c r="D337" s="71"/>
      <c r="E337" s="92"/>
      <c r="F337" s="99"/>
      <c r="K337" s="350"/>
    </row>
    <row r="338" spans="1:11" ht="20.100000000000001" customHeight="1" outlineLevel="2">
      <c r="A338" s="94" t="s">
        <v>1199</v>
      </c>
      <c r="B338" s="128" t="s">
        <v>461</v>
      </c>
      <c r="C338" s="93"/>
      <c r="D338" s="74"/>
      <c r="E338" s="92"/>
      <c r="F338" s="146"/>
      <c r="K338" s="350"/>
    </row>
    <row r="339" spans="1:11" ht="20.100000000000001" customHeight="1" outlineLevel="2">
      <c r="A339" s="90" t="s">
        <v>1200</v>
      </c>
      <c r="B339" s="129" t="s">
        <v>5462</v>
      </c>
      <c r="C339" s="130" t="s">
        <v>9</v>
      </c>
      <c r="D339" s="71">
        <v>270.48</v>
      </c>
      <c r="E339" s="92"/>
      <c r="F339" s="99">
        <f>TRUNC(E339*D339,2)</f>
        <v>0</v>
      </c>
      <c r="K339" s="350"/>
    </row>
    <row r="340" spans="1:11" ht="20.100000000000001" customHeight="1" outlineLevel="2">
      <c r="A340" s="90" t="s">
        <v>1201</v>
      </c>
      <c r="B340" s="129" t="s">
        <v>2524</v>
      </c>
      <c r="C340" s="130" t="s">
        <v>3094</v>
      </c>
      <c r="D340" s="71">
        <v>3566.98</v>
      </c>
      <c r="E340" s="92"/>
      <c r="F340" s="99">
        <f>TRUNC(E340*D340,2)</f>
        <v>0</v>
      </c>
      <c r="K340" s="350"/>
    </row>
    <row r="341" spans="1:11" ht="20.100000000000001" customHeight="1" outlineLevel="2">
      <c r="A341" s="90" t="s">
        <v>1202</v>
      </c>
      <c r="B341" s="129" t="s">
        <v>420</v>
      </c>
      <c r="C341" s="130" t="s">
        <v>306</v>
      </c>
      <c r="D341" s="71">
        <v>35.67</v>
      </c>
      <c r="E341" s="92"/>
      <c r="F341" s="99">
        <f>TRUNC(E341*D341,2)</f>
        <v>0</v>
      </c>
      <c r="K341" s="350"/>
    </row>
    <row r="342" spans="1:11" ht="20.100000000000001" customHeight="1" outlineLevel="2">
      <c r="A342" s="90" t="s">
        <v>1203</v>
      </c>
      <c r="B342" s="132" t="s">
        <v>434</v>
      </c>
      <c r="C342" s="130" t="s">
        <v>306</v>
      </c>
      <c r="D342" s="110">
        <v>138.21</v>
      </c>
      <c r="E342" s="92"/>
      <c r="F342" s="99">
        <f>TRUNC(E342*D342,2)</f>
        <v>0</v>
      </c>
      <c r="K342" s="350"/>
    </row>
    <row r="343" spans="1:11" ht="20.100000000000001" customHeight="1" outlineLevel="2">
      <c r="A343" s="90"/>
      <c r="B343" s="129"/>
      <c r="C343" s="130"/>
      <c r="D343" s="71"/>
      <c r="E343" s="92"/>
      <c r="F343" s="99"/>
      <c r="K343" s="350"/>
    </row>
    <row r="344" spans="1:11" ht="20.100000000000001" customHeight="1" outlineLevel="2">
      <c r="A344" s="94" t="s">
        <v>1204</v>
      </c>
      <c r="B344" s="128" t="s">
        <v>462</v>
      </c>
      <c r="C344" s="93"/>
      <c r="D344" s="74"/>
      <c r="E344" s="92"/>
      <c r="F344" s="146"/>
      <c r="K344" s="350"/>
    </row>
    <row r="345" spans="1:11" ht="20.100000000000001" customHeight="1" outlineLevel="2">
      <c r="A345" s="90" t="s">
        <v>1205</v>
      </c>
      <c r="B345" s="129" t="s">
        <v>5462</v>
      </c>
      <c r="C345" s="130" t="s">
        <v>9</v>
      </c>
      <c r="D345" s="71">
        <v>19.850000000000001</v>
      </c>
      <c r="E345" s="92"/>
      <c r="F345" s="99">
        <f>TRUNC(E345*D345,2)</f>
        <v>0</v>
      </c>
      <c r="K345" s="350"/>
    </row>
    <row r="346" spans="1:11" ht="20.100000000000001" customHeight="1" outlineLevel="2">
      <c r="A346" s="90" t="s">
        <v>1206</v>
      </c>
      <c r="B346" s="129" t="s">
        <v>2524</v>
      </c>
      <c r="C346" s="130" t="s">
        <v>3094</v>
      </c>
      <c r="D346" s="71">
        <v>241.1</v>
      </c>
      <c r="E346" s="92"/>
      <c r="F346" s="99">
        <f>TRUNC(E346*D346,2)</f>
        <v>0</v>
      </c>
      <c r="K346" s="350"/>
    </row>
    <row r="347" spans="1:11" ht="20.100000000000001" customHeight="1" outlineLevel="2">
      <c r="A347" s="90" t="s">
        <v>1207</v>
      </c>
      <c r="B347" s="129" t="s">
        <v>420</v>
      </c>
      <c r="C347" s="130" t="s">
        <v>306</v>
      </c>
      <c r="D347" s="71">
        <v>2.41</v>
      </c>
      <c r="E347" s="92"/>
      <c r="F347" s="99">
        <f>TRUNC(E347*D347,2)</f>
        <v>0</v>
      </c>
      <c r="K347" s="350"/>
    </row>
    <row r="348" spans="1:11" ht="20.100000000000001" customHeight="1" outlineLevel="2">
      <c r="A348" s="90" t="s">
        <v>1208</v>
      </c>
      <c r="B348" s="132" t="s">
        <v>434</v>
      </c>
      <c r="C348" s="130" t="s">
        <v>306</v>
      </c>
      <c r="D348" s="110">
        <v>23.21</v>
      </c>
      <c r="E348" s="92"/>
      <c r="F348" s="99">
        <f>TRUNC(E348*D348,2)</f>
        <v>0</v>
      </c>
      <c r="K348" s="350"/>
    </row>
    <row r="349" spans="1:11" ht="20.100000000000001" customHeight="1" outlineLevel="2">
      <c r="A349" s="90"/>
      <c r="B349" s="129"/>
      <c r="C349" s="130"/>
      <c r="D349" s="71"/>
      <c r="E349" s="92"/>
      <c r="F349" s="99"/>
      <c r="K349" s="350"/>
    </row>
    <row r="350" spans="1:11" ht="20.100000000000001" customHeight="1" outlineLevel="2">
      <c r="A350" s="94" t="s">
        <v>1209</v>
      </c>
      <c r="B350" s="128" t="s">
        <v>463</v>
      </c>
      <c r="C350" s="93"/>
      <c r="D350" s="74"/>
      <c r="E350" s="92"/>
      <c r="F350" s="146"/>
      <c r="K350" s="350"/>
    </row>
    <row r="351" spans="1:11" ht="20.100000000000001" customHeight="1" outlineLevel="2">
      <c r="A351" s="90" t="s">
        <v>1210</v>
      </c>
      <c r="B351" s="129" t="s">
        <v>5462</v>
      </c>
      <c r="C351" s="130" t="s">
        <v>9</v>
      </c>
      <c r="D351" s="71">
        <v>172.71</v>
      </c>
      <c r="E351" s="92"/>
      <c r="F351" s="99">
        <f>TRUNC(E351*D351,2)</f>
        <v>0</v>
      </c>
      <c r="K351" s="350"/>
    </row>
    <row r="352" spans="1:11" ht="20.100000000000001" customHeight="1" outlineLevel="2">
      <c r="A352" s="90" t="s">
        <v>1211</v>
      </c>
      <c r="B352" s="129" t="s">
        <v>2524</v>
      </c>
      <c r="C352" s="130" t="s">
        <v>3094</v>
      </c>
      <c r="D352" s="71">
        <v>2016.27</v>
      </c>
      <c r="E352" s="92"/>
      <c r="F352" s="99">
        <f>TRUNC(E352*D352,2)</f>
        <v>0</v>
      </c>
      <c r="K352" s="350"/>
    </row>
    <row r="353" spans="1:11" ht="20.100000000000001" customHeight="1" outlineLevel="2">
      <c r="A353" s="90" t="s">
        <v>1212</v>
      </c>
      <c r="B353" s="129" t="s">
        <v>420</v>
      </c>
      <c r="C353" s="130" t="s">
        <v>306</v>
      </c>
      <c r="D353" s="71">
        <v>20.16</v>
      </c>
      <c r="E353" s="92"/>
      <c r="F353" s="99">
        <f>TRUNC(E353*D353,2)</f>
        <v>0</v>
      </c>
      <c r="K353" s="350"/>
    </row>
    <row r="354" spans="1:11" ht="20.100000000000001" customHeight="1" outlineLevel="2">
      <c r="A354" s="90" t="s">
        <v>1213</v>
      </c>
      <c r="B354" s="132" t="s">
        <v>434</v>
      </c>
      <c r="C354" s="130" t="s">
        <v>306</v>
      </c>
      <c r="D354" s="110">
        <v>180.35</v>
      </c>
      <c r="E354" s="92"/>
      <c r="F354" s="99">
        <f>TRUNC(E354*D354,2)</f>
        <v>0</v>
      </c>
      <c r="K354" s="350"/>
    </row>
    <row r="355" spans="1:11" ht="20.100000000000001" customHeight="1" outlineLevel="2">
      <c r="A355" s="90"/>
      <c r="B355" s="129"/>
      <c r="C355" s="130"/>
      <c r="D355" s="71"/>
      <c r="E355" s="92"/>
      <c r="F355" s="99"/>
      <c r="K355" s="350"/>
    </row>
    <row r="356" spans="1:11" ht="20.100000000000001" customHeight="1" outlineLevel="2">
      <c r="A356" s="94" t="s">
        <v>1214</v>
      </c>
      <c r="B356" s="128" t="s">
        <v>464</v>
      </c>
      <c r="C356" s="93"/>
      <c r="D356" s="74"/>
      <c r="E356" s="92"/>
      <c r="F356" s="146"/>
      <c r="K356" s="350"/>
    </row>
    <row r="357" spans="1:11" ht="20.100000000000001" customHeight="1" outlineLevel="2">
      <c r="A357" s="90" t="s">
        <v>1215</v>
      </c>
      <c r="B357" s="129" t="s">
        <v>5462</v>
      </c>
      <c r="C357" s="130" t="s">
        <v>9</v>
      </c>
      <c r="D357" s="71">
        <v>32.28</v>
      </c>
      <c r="E357" s="92"/>
      <c r="F357" s="99">
        <f>TRUNC(E357*D357,2)</f>
        <v>0</v>
      </c>
      <c r="K357" s="350"/>
    </row>
    <row r="358" spans="1:11" ht="20.100000000000001" customHeight="1" outlineLevel="2">
      <c r="A358" s="90" t="s">
        <v>1216</v>
      </c>
      <c r="B358" s="129" t="s">
        <v>2524</v>
      </c>
      <c r="C358" s="130" t="s">
        <v>3094</v>
      </c>
      <c r="D358" s="71">
        <v>406.39</v>
      </c>
      <c r="E358" s="92"/>
      <c r="F358" s="99">
        <f>TRUNC(E358*D358,2)</f>
        <v>0</v>
      </c>
      <c r="K358" s="350"/>
    </row>
    <row r="359" spans="1:11" ht="20.100000000000001" customHeight="1" outlineLevel="2">
      <c r="A359" s="90" t="s">
        <v>1217</v>
      </c>
      <c r="B359" s="129" t="s">
        <v>420</v>
      </c>
      <c r="C359" s="130" t="s">
        <v>306</v>
      </c>
      <c r="D359" s="71">
        <v>4.0599999999999996</v>
      </c>
      <c r="E359" s="92"/>
      <c r="F359" s="99">
        <f>TRUNC(E359*D359,2)</f>
        <v>0</v>
      </c>
      <c r="K359" s="350"/>
    </row>
    <row r="360" spans="1:11" ht="20.100000000000001" customHeight="1" outlineLevel="2">
      <c r="A360" s="90" t="s">
        <v>1218</v>
      </c>
      <c r="B360" s="132" t="s">
        <v>434</v>
      </c>
      <c r="C360" s="130" t="s">
        <v>306</v>
      </c>
      <c r="D360" s="110">
        <v>39.96</v>
      </c>
      <c r="E360" s="92"/>
      <c r="F360" s="99">
        <f>TRUNC(E360*D360,2)</f>
        <v>0</v>
      </c>
      <c r="K360" s="350"/>
    </row>
    <row r="361" spans="1:11" ht="20.100000000000001" customHeight="1" outlineLevel="2">
      <c r="A361" s="90"/>
      <c r="B361" s="129"/>
      <c r="C361" s="130"/>
      <c r="D361" s="71"/>
      <c r="E361" s="92"/>
      <c r="F361" s="99"/>
      <c r="K361" s="350"/>
    </row>
    <row r="362" spans="1:11" ht="20.100000000000001" customHeight="1" outlineLevel="2">
      <c r="A362" s="94" t="s">
        <v>1219</v>
      </c>
      <c r="B362" s="128" t="s">
        <v>465</v>
      </c>
      <c r="C362" s="93"/>
      <c r="D362" s="74"/>
      <c r="E362" s="92"/>
      <c r="F362" s="146"/>
      <c r="K362" s="350"/>
    </row>
    <row r="363" spans="1:11" ht="20.100000000000001" customHeight="1" outlineLevel="2">
      <c r="A363" s="90" t="s">
        <v>1224</v>
      </c>
      <c r="B363" s="129" t="s">
        <v>5462</v>
      </c>
      <c r="C363" s="130" t="s">
        <v>9</v>
      </c>
      <c r="D363" s="71">
        <v>31.96</v>
      </c>
      <c r="E363" s="92"/>
      <c r="F363" s="99">
        <f>TRUNC(E363*D363,2)</f>
        <v>0</v>
      </c>
      <c r="K363" s="350"/>
    </row>
    <row r="364" spans="1:11" ht="20.100000000000001" customHeight="1" outlineLevel="2">
      <c r="A364" s="90" t="s">
        <v>1225</v>
      </c>
      <c r="B364" s="129" t="s">
        <v>2524</v>
      </c>
      <c r="C364" s="130" t="s">
        <v>3094</v>
      </c>
      <c r="D364" s="71">
        <v>390.74</v>
      </c>
      <c r="E364" s="92"/>
      <c r="F364" s="99">
        <f>TRUNC(E364*D364,2)</f>
        <v>0</v>
      </c>
      <c r="K364" s="350"/>
    </row>
    <row r="365" spans="1:11" ht="20.100000000000001" customHeight="1" outlineLevel="2">
      <c r="A365" s="90" t="s">
        <v>1226</v>
      </c>
      <c r="B365" s="129" t="s">
        <v>420</v>
      </c>
      <c r="C365" s="130" t="s">
        <v>306</v>
      </c>
      <c r="D365" s="71">
        <v>3.91</v>
      </c>
      <c r="E365" s="92"/>
      <c r="F365" s="99">
        <f>TRUNC(E365*D365,2)</f>
        <v>0</v>
      </c>
      <c r="K365" s="350"/>
    </row>
    <row r="366" spans="1:11" ht="20.100000000000001" customHeight="1" outlineLevel="2">
      <c r="A366" s="90" t="s">
        <v>1227</v>
      </c>
      <c r="B366" s="132" t="s">
        <v>434</v>
      </c>
      <c r="C366" s="130" t="s">
        <v>306</v>
      </c>
      <c r="D366" s="110">
        <v>41.66</v>
      </c>
      <c r="E366" s="92"/>
      <c r="F366" s="99">
        <f>TRUNC(E366*D366,2)</f>
        <v>0</v>
      </c>
      <c r="K366" s="350"/>
    </row>
    <row r="367" spans="1:11" ht="20.100000000000001" customHeight="1" outlineLevel="2">
      <c r="A367" s="90"/>
      <c r="B367" s="129"/>
      <c r="C367" s="130"/>
      <c r="D367" s="71"/>
      <c r="E367" s="92"/>
      <c r="F367" s="99"/>
      <c r="K367" s="350"/>
    </row>
    <row r="368" spans="1:11" ht="20.100000000000001" customHeight="1" outlineLevel="2">
      <c r="A368" s="94" t="s">
        <v>1228</v>
      </c>
      <c r="B368" s="128" t="s">
        <v>466</v>
      </c>
      <c r="C368" s="93"/>
      <c r="D368" s="74"/>
      <c r="E368" s="92"/>
      <c r="F368" s="146"/>
      <c r="K368" s="350"/>
    </row>
    <row r="369" spans="1:11" ht="20.100000000000001" customHeight="1" outlineLevel="2">
      <c r="A369" s="90" t="s">
        <v>1220</v>
      </c>
      <c r="B369" s="129" t="s">
        <v>5462</v>
      </c>
      <c r="C369" s="130" t="s">
        <v>9</v>
      </c>
      <c r="D369" s="71">
        <v>31.96</v>
      </c>
      <c r="E369" s="92"/>
      <c r="F369" s="99">
        <f>TRUNC(E369*D369,2)</f>
        <v>0</v>
      </c>
      <c r="K369" s="350"/>
    </row>
    <row r="370" spans="1:11" ht="20.100000000000001" customHeight="1" outlineLevel="2">
      <c r="A370" s="90" t="s">
        <v>1221</v>
      </c>
      <c r="B370" s="129" t="s">
        <v>2524</v>
      </c>
      <c r="C370" s="130" t="s">
        <v>3094</v>
      </c>
      <c r="D370" s="71">
        <v>384.4</v>
      </c>
      <c r="E370" s="92"/>
      <c r="F370" s="99">
        <f>TRUNC(E370*D370,2)</f>
        <v>0</v>
      </c>
      <c r="K370" s="350"/>
    </row>
    <row r="371" spans="1:11" ht="20.100000000000001" customHeight="1" outlineLevel="2">
      <c r="A371" s="90" t="s">
        <v>1222</v>
      </c>
      <c r="B371" s="129" t="s">
        <v>420</v>
      </c>
      <c r="C371" s="130" t="s">
        <v>306</v>
      </c>
      <c r="D371" s="71">
        <v>3.84</v>
      </c>
      <c r="E371" s="92"/>
      <c r="F371" s="99">
        <f>TRUNC(E371*D371,2)</f>
        <v>0</v>
      </c>
      <c r="K371" s="350"/>
    </row>
    <row r="372" spans="1:11" ht="20.100000000000001" customHeight="1" outlineLevel="2">
      <c r="A372" s="90" t="s">
        <v>1223</v>
      </c>
      <c r="B372" s="132" t="s">
        <v>434</v>
      </c>
      <c r="C372" s="130" t="s">
        <v>306</v>
      </c>
      <c r="D372" s="110">
        <v>38.89</v>
      </c>
      <c r="E372" s="92"/>
      <c r="F372" s="99">
        <f>TRUNC(E372*D372,2)</f>
        <v>0</v>
      </c>
      <c r="K372" s="350"/>
    </row>
    <row r="373" spans="1:11" ht="20.100000000000001" customHeight="1" outlineLevel="2">
      <c r="A373" s="90"/>
      <c r="B373" s="129"/>
      <c r="C373" s="130"/>
      <c r="D373" s="71"/>
      <c r="E373" s="92"/>
      <c r="F373" s="99"/>
      <c r="K373" s="350"/>
    </row>
    <row r="374" spans="1:11" ht="20.100000000000001" customHeight="1" outlineLevel="2">
      <c r="A374" s="94" t="s">
        <v>1229</v>
      </c>
      <c r="B374" s="128" t="s">
        <v>467</v>
      </c>
      <c r="C374" s="93"/>
      <c r="D374" s="74"/>
      <c r="E374" s="92"/>
      <c r="F374" s="146"/>
      <c r="K374" s="350"/>
    </row>
    <row r="375" spans="1:11" ht="20.100000000000001" customHeight="1" outlineLevel="2">
      <c r="A375" s="90" t="s">
        <v>1230</v>
      </c>
      <c r="B375" s="129" t="s">
        <v>5462</v>
      </c>
      <c r="C375" s="130" t="s">
        <v>9</v>
      </c>
      <c r="D375" s="71">
        <v>32.01</v>
      </c>
      <c r="E375" s="92"/>
      <c r="F375" s="99">
        <f>TRUNC(E375*D375,2)</f>
        <v>0</v>
      </c>
      <c r="K375" s="350"/>
    </row>
    <row r="376" spans="1:11" ht="20.100000000000001" customHeight="1" outlineLevel="2">
      <c r="A376" s="90" t="s">
        <v>1231</v>
      </c>
      <c r="B376" s="129" t="s">
        <v>2524</v>
      </c>
      <c r="C376" s="130" t="s">
        <v>3094</v>
      </c>
      <c r="D376" s="71">
        <v>384.96</v>
      </c>
      <c r="E376" s="92"/>
      <c r="F376" s="99">
        <f>TRUNC(E376*D376,2)</f>
        <v>0</v>
      </c>
      <c r="K376" s="350"/>
    </row>
    <row r="377" spans="1:11" ht="20.100000000000001" customHeight="1" outlineLevel="2">
      <c r="A377" s="90" t="s">
        <v>1232</v>
      </c>
      <c r="B377" s="129" t="s">
        <v>420</v>
      </c>
      <c r="C377" s="130" t="s">
        <v>306</v>
      </c>
      <c r="D377" s="71">
        <v>3.85</v>
      </c>
      <c r="E377" s="92"/>
      <c r="F377" s="99">
        <f>TRUNC(E377*D377,2)</f>
        <v>0</v>
      </c>
      <c r="K377" s="350"/>
    </row>
    <row r="378" spans="1:11" ht="20.100000000000001" customHeight="1" outlineLevel="2">
      <c r="A378" s="90" t="s">
        <v>1233</v>
      </c>
      <c r="B378" s="132" t="s">
        <v>434</v>
      </c>
      <c r="C378" s="130" t="s">
        <v>306</v>
      </c>
      <c r="D378" s="110">
        <v>39.08</v>
      </c>
      <c r="E378" s="92"/>
      <c r="F378" s="99">
        <f>TRUNC(E378*D378,2)</f>
        <v>0</v>
      </c>
      <c r="K378" s="350"/>
    </row>
    <row r="379" spans="1:11" ht="20.100000000000001" customHeight="1" outlineLevel="2">
      <c r="A379" s="90"/>
      <c r="B379" s="129"/>
      <c r="C379" s="130"/>
      <c r="D379" s="71"/>
      <c r="E379" s="92"/>
      <c r="F379" s="99"/>
      <c r="K379" s="350"/>
    </row>
    <row r="380" spans="1:11" ht="20.100000000000001" customHeight="1" outlineLevel="2">
      <c r="A380" s="94" t="s">
        <v>1234</v>
      </c>
      <c r="B380" s="128" t="s">
        <v>468</v>
      </c>
      <c r="C380" s="93"/>
      <c r="D380" s="74"/>
      <c r="E380" s="92"/>
      <c r="F380" s="146"/>
      <c r="K380" s="350"/>
    </row>
    <row r="381" spans="1:11" ht="20.100000000000001" customHeight="1" outlineLevel="2">
      <c r="A381" s="90" t="s">
        <v>1235</v>
      </c>
      <c r="B381" s="129" t="s">
        <v>5462</v>
      </c>
      <c r="C381" s="130" t="s">
        <v>9</v>
      </c>
      <c r="D381" s="71">
        <v>32.01</v>
      </c>
      <c r="E381" s="92"/>
      <c r="F381" s="99">
        <f>TRUNC(E381*D381,2)</f>
        <v>0</v>
      </c>
      <c r="K381" s="350"/>
    </row>
    <row r="382" spans="1:11" ht="20.100000000000001" customHeight="1" outlineLevel="2">
      <c r="A382" s="90" t="s">
        <v>1236</v>
      </c>
      <c r="B382" s="129" t="s">
        <v>2524</v>
      </c>
      <c r="C382" s="130" t="s">
        <v>3094</v>
      </c>
      <c r="D382" s="71">
        <v>383.97</v>
      </c>
      <c r="E382" s="92"/>
      <c r="F382" s="99">
        <f>TRUNC(E382*D382,2)</f>
        <v>0</v>
      </c>
      <c r="K382" s="350"/>
    </row>
    <row r="383" spans="1:11" ht="20.100000000000001" customHeight="1" outlineLevel="2">
      <c r="A383" s="90" t="s">
        <v>1237</v>
      </c>
      <c r="B383" s="129" t="s">
        <v>420</v>
      </c>
      <c r="C383" s="130" t="s">
        <v>306</v>
      </c>
      <c r="D383" s="71">
        <v>3.84</v>
      </c>
      <c r="E383" s="92"/>
      <c r="F383" s="99">
        <f>TRUNC(E383*D383,2)</f>
        <v>0</v>
      </c>
      <c r="K383" s="350"/>
    </row>
    <row r="384" spans="1:11" ht="20.100000000000001" customHeight="1" outlineLevel="2">
      <c r="A384" s="90" t="s">
        <v>1238</v>
      </c>
      <c r="B384" s="132" t="s">
        <v>434</v>
      </c>
      <c r="C384" s="130" t="s">
        <v>306</v>
      </c>
      <c r="D384" s="110">
        <v>39.08</v>
      </c>
      <c r="E384" s="92"/>
      <c r="F384" s="99">
        <f>TRUNC(E384*D384,2)</f>
        <v>0</v>
      </c>
      <c r="K384" s="350"/>
    </row>
    <row r="385" spans="1:11" ht="20.100000000000001" customHeight="1" outlineLevel="2">
      <c r="A385" s="90"/>
      <c r="B385" s="129"/>
      <c r="C385" s="130"/>
      <c r="D385" s="71"/>
      <c r="E385" s="92"/>
      <c r="F385" s="99"/>
      <c r="K385" s="350"/>
    </row>
    <row r="386" spans="1:11" ht="20.100000000000001" customHeight="1" outlineLevel="2">
      <c r="A386" s="94" t="s">
        <v>1239</v>
      </c>
      <c r="B386" s="128" t="s">
        <v>469</v>
      </c>
      <c r="C386" s="93"/>
      <c r="D386" s="74"/>
      <c r="E386" s="92"/>
      <c r="F386" s="146"/>
      <c r="K386" s="350"/>
    </row>
    <row r="387" spans="1:11" ht="20.100000000000001" customHeight="1" outlineLevel="2">
      <c r="A387" s="90" t="s">
        <v>1240</v>
      </c>
      <c r="B387" s="129" t="s">
        <v>5462</v>
      </c>
      <c r="C387" s="130" t="s">
        <v>9</v>
      </c>
      <c r="D387" s="71">
        <v>17.46</v>
      </c>
      <c r="E387" s="92"/>
      <c r="F387" s="99">
        <f>TRUNC(E387*D387,2)</f>
        <v>0</v>
      </c>
      <c r="K387" s="350"/>
    </row>
    <row r="388" spans="1:11" ht="20.100000000000001" customHeight="1" outlineLevel="2">
      <c r="A388" s="90" t="s">
        <v>1241</v>
      </c>
      <c r="B388" s="129" t="s">
        <v>2524</v>
      </c>
      <c r="C388" s="130" t="s">
        <v>3094</v>
      </c>
      <c r="D388" s="71">
        <v>209.85</v>
      </c>
      <c r="E388" s="92"/>
      <c r="F388" s="99">
        <f>TRUNC(E388*D388,2)</f>
        <v>0</v>
      </c>
      <c r="K388" s="350"/>
    </row>
    <row r="389" spans="1:11" ht="20.100000000000001" customHeight="1" outlineLevel="2">
      <c r="A389" s="90" t="s">
        <v>1242</v>
      </c>
      <c r="B389" s="129" t="s">
        <v>420</v>
      </c>
      <c r="C389" s="130" t="s">
        <v>306</v>
      </c>
      <c r="D389" s="71">
        <v>2.1</v>
      </c>
      <c r="E389" s="92"/>
      <c r="F389" s="99">
        <f>TRUNC(E389*D389,2)</f>
        <v>0</v>
      </c>
      <c r="K389" s="350"/>
    </row>
    <row r="390" spans="1:11" ht="20.100000000000001" customHeight="1" outlineLevel="2">
      <c r="A390" s="90" t="s">
        <v>1243</v>
      </c>
      <c r="B390" s="132" t="s">
        <v>434</v>
      </c>
      <c r="C390" s="130" t="s">
        <v>306</v>
      </c>
      <c r="D390" s="110">
        <v>10.35</v>
      </c>
      <c r="E390" s="92"/>
      <c r="F390" s="99">
        <f>TRUNC(E390*D390,2)</f>
        <v>0</v>
      </c>
      <c r="K390" s="350"/>
    </row>
    <row r="391" spans="1:11" ht="20.100000000000001" customHeight="1" outlineLevel="2">
      <c r="A391" s="90"/>
      <c r="B391" s="129"/>
      <c r="C391" s="130"/>
      <c r="D391" s="71"/>
      <c r="E391" s="92"/>
      <c r="F391" s="99"/>
      <c r="K391" s="350"/>
    </row>
    <row r="392" spans="1:11" ht="20.100000000000001" customHeight="1" outlineLevel="2">
      <c r="A392" s="94" t="s">
        <v>1244</v>
      </c>
      <c r="B392" s="128" t="s">
        <v>470</v>
      </c>
      <c r="C392" s="93"/>
      <c r="D392" s="74"/>
      <c r="E392" s="92"/>
      <c r="F392" s="146"/>
      <c r="K392" s="350"/>
    </row>
    <row r="393" spans="1:11" ht="20.100000000000001" customHeight="1" outlineLevel="2">
      <c r="A393" s="90" t="s">
        <v>1245</v>
      </c>
      <c r="B393" s="129" t="s">
        <v>5462</v>
      </c>
      <c r="C393" s="130" t="s">
        <v>9</v>
      </c>
      <c r="D393" s="71">
        <v>15.37</v>
      </c>
      <c r="E393" s="92"/>
      <c r="F393" s="99">
        <f>TRUNC(E393*D393,2)</f>
        <v>0</v>
      </c>
      <c r="K393" s="350"/>
    </row>
    <row r="394" spans="1:11" ht="20.100000000000001" customHeight="1" outlineLevel="2">
      <c r="A394" s="90" t="s">
        <v>1246</v>
      </c>
      <c r="B394" s="129" t="s">
        <v>2524</v>
      </c>
      <c r="C394" s="130" t="s">
        <v>3094</v>
      </c>
      <c r="D394" s="71">
        <v>179.32</v>
      </c>
      <c r="E394" s="92"/>
      <c r="F394" s="99">
        <f>TRUNC(E394*D394,2)</f>
        <v>0</v>
      </c>
      <c r="K394" s="350"/>
    </row>
    <row r="395" spans="1:11" ht="20.100000000000001" customHeight="1" outlineLevel="2">
      <c r="A395" s="90" t="s">
        <v>1247</v>
      </c>
      <c r="B395" s="129" t="s">
        <v>420</v>
      </c>
      <c r="C395" s="130" t="s">
        <v>306</v>
      </c>
      <c r="D395" s="71">
        <v>1.79</v>
      </c>
      <c r="E395" s="92"/>
      <c r="F395" s="99">
        <f>TRUNC(E395*D395,2)</f>
        <v>0</v>
      </c>
      <c r="K395" s="350"/>
    </row>
    <row r="396" spans="1:11" ht="20.100000000000001" customHeight="1" outlineLevel="2">
      <c r="A396" s="90" t="s">
        <v>1248</v>
      </c>
      <c r="B396" s="132" t="s">
        <v>434</v>
      </c>
      <c r="C396" s="130" t="s">
        <v>306</v>
      </c>
      <c r="D396" s="110">
        <v>8.9</v>
      </c>
      <c r="E396" s="92"/>
      <c r="F396" s="99">
        <f>TRUNC(E396*D396,2)</f>
        <v>0</v>
      </c>
      <c r="K396" s="350"/>
    </row>
    <row r="397" spans="1:11" ht="20.100000000000001" customHeight="1" outlineLevel="2">
      <c r="A397" s="90"/>
      <c r="B397" s="129"/>
      <c r="C397" s="130"/>
      <c r="D397" s="71"/>
      <c r="E397" s="92"/>
      <c r="F397" s="99"/>
      <c r="K397" s="350"/>
    </row>
    <row r="398" spans="1:11" ht="20.100000000000001" customHeight="1" outlineLevel="2">
      <c r="A398" s="94" t="s">
        <v>1249</v>
      </c>
      <c r="B398" s="128" t="s">
        <v>471</v>
      </c>
      <c r="C398" s="93"/>
      <c r="D398" s="74"/>
      <c r="E398" s="92"/>
      <c r="F398" s="146"/>
      <c r="K398" s="350"/>
    </row>
    <row r="399" spans="1:11" ht="20.100000000000001" customHeight="1" outlineLevel="2">
      <c r="A399" s="90" t="s">
        <v>1250</v>
      </c>
      <c r="B399" s="129" t="s">
        <v>5462</v>
      </c>
      <c r="C399" s="130" t="s">
        <v>9</v>
      </c>
      <c r="D399" s="71">
        <v>24.19</v>
      </c>
      <c r="E399" s="92"/>
      <c r="F399" s="99">
        <f>TRUNC(E399*D399,2)</f>
        <v>0</v>
      </c>
      <c r="K399" s="350"/>
    </row>
    <row r="400" spans="1:11" ht="20.100000000000001" customHeight="1" outlineLevel="2">
      <c r="A400" s="90" t="s">
        <v>1251</v>
      </c>
      <c r="B400" s="129" t="s">
        <v>2524</v>
      </c>
      <c r="C400" s="130" t="s">
        <v>3094</v>
      </c>
      <c r="D400" s="71">
        <v>320.16000000000003</v>
      </c>
      <c r="E400" s="92"/>
      <c r="F400" s="99">
        <f>TRUNC(E400*D400,2)</f>
        <v>0</v>
      </c>
      <c r="K400" s="350"/>
    </row>
    <row r="401" spans="1:11" ht="20.100000000000001" customHeight="1" outlineLevel="2">
      <c r="A401" s="90" t="s">
        <v>1252</v>
      </c>
      <c r="B401" s="129" t="s">
        <v>420</v>
      </c>
      <c r="C401" s="130" t="s">
        <v>306</v>
      </c>
      <c r="D401" s="71">
        <v>3.2</v>
      </c>
      <c r="E401" s="92"/>
      <c r="F401" s="99">
        <f>TRUNC(E401*D401,2)</f>
        <v>0</v>
      </c>
      <c r="K401" s="350"/>
    </row>
    <row r="402" spans="1:11" ht="20.100000000000001" customHeight="1" outlineLevel="2">
      <c r="A402" s="90" t="s">
        <v>1253</v>
      </c>
      <c r="B402" s="132" t="s">
        <v>434</v>
      </c>
      <c r="C402" s="130" t="s">
        <v>306</v>
      </c>
      <c r="D402" s="110">
        <v>39.75</v>
      </c>
      <c r="E402" s="92"/>
      <c r="F402" s="99">
        <f>TRUNC(E402*D402,2)</f>
        <v>0</v>
      </c>
      <c r="K402" s="350"/>
    </row>
    <row r="403" spans="1:11" ht="20.100000000000001" customHeight="1" outlineLevel="2">
      <c r="A403" s="90"/>
      <c r="B403" s="129"/>
      <c r="C403" s="130"/>
      <c r="D403" s="71"/>
      <c r="E403" s="92"/>
      <c r="F403" s="99"/>
      <c r="K403" s="350"/>
    </row>
    <row r="404" spans="1:11" ht="20.100000000000001" customHeight="1" outlineLevel="2">
      <c r="A404" s="94" t="s">
        <v>1254</v>
      </c>
      <c r="B404" s="128" t="s">
        <v>472</v>
      </c>
      <c r="C404" s="93"/>
      <c r="D404" s="74"/>
      <c r="E404" s="92"/>
      <c r="F404" s="146"/>
      <c r="K404" s="350"/>
    </row>
    <row r="405" spans="1:11" ht="20.100000000000001" customHeight="1" outlineLevel="2">
      <c r="A405" s="90" t="s">
        <v>1255</v>
      </c>
      <c r="B405" s="129" t="s">
        <v>5462</v>
      </c>
      <c r="C405" s="130" t="s">
        <v>9</v>
      </c>
      <c r="D405" s="71">
        <v>38.26</v>
      </c>
      <c r="E405" s="92"/>
      <c r="F405" s="99">
        <f>TRUNC(E405*D405,2)</f>
        <v>0</v>
      </c>
      <c r="K405" s="350"/>
    </row>
    <row r="406" spans="1:11" ht="20.100000000000001" customHeight="1" outlineLevel="2">
      <c r="A406" s="90" t="s">
        <v>1256</v>
      </c>
      <c r="B406" s="129" t="s">
        <v>2524</v>
      </c>
      <c r="C406" s="130" t="s">
        <v>3094</v>
      </c>
      <c r="D406" s="71">
        <v>344.77</v>
      </c>
      <c r="E406" s="92"/>
      <c r="F406" s="99">
        <f>TRUNC(E406*D406,2)</f>
        <v>0</v>
      </c>
      <c r="K406" s="350"/>
    </row>
    <row r="407" spans="1:11" ht="20.100000000000001" customHeight="1" outlineLevel="2">
      <c r="A407" s="90" t="s">
        <v>1257</v>
      </c>
      <c r="B407" s="129" t="s">
        <v>420</v>
      </c>
      <c r="C407" s="130" t="s">
        <v>306</v>
      </c>
      <c r="D407" s="71">
        <v>3.45</v>
      </c>
      <c r="E407" s="92"/>
      <c r="F407" s="99">
        <f>TRUNC(E407*D407,2)</f>
        <v>0</v>
      </c>
      <c r="K407" s="350"/>
    </row>
    <row r="408" spans="1:11" ht="20.100000000000001" customHeight="1" outlineLevel="2">
      <c r="A408" s="90" t="s">
        <v>1258</v>
      </c>
      <c r="B408" s="132" t="s">
        <v>434</v>
      </c>
      <c r="C408" s="130" t="s">
        <v>306</v>
      </c>
      <c r="D408" s="110">
        <v>138.88999999999999</v>
      </c>
      <c r="E408" s="92"/>
      <c r="F408" s="99">
        <f>TRUNC(E408*D408,2)</f>
        <v>0</v>
      </c>
      <c r="K408" s="350"/>
    </row>
    <row r="409" spans="1:11" ht="20.100000000000001" customHeight="1" outlineLevel="2">
      <c r="A409" s="90"/>
      <c r="B409" s="129"/>
      <c r="C409" s="130"/>
      <c r="D409" s="71"/>
      <c r="E409" s="92"/>
      <c r="F409" s="99"/>
      <c r="K409" s="350"/>
    </row>
    <row r="410" spans="1:11" ht="20.100000000000001" customHeight="1" outlineLevel="2">
      <c r="A410" s="94" t="s">
        <v>1259</v>
      </c>
      <c r="B410" s="128" t="s">
        <v>473</v>
      </c>
      <c r="C410" s="93"/>
      <c r="D410" s="74"/>
      <c r="E410" s="92"/>
      <c r="F410" s="146"/>
      <c r="K410" s="350"/>
    </row>
    <row r="411" spans="1:11" ht="20.100000000000001" customHeight="1" outlineLevel="2">
      <c r="A411" s="90" t="s">
        <v>1260</v>
      </c>
      <c r="B411" s="129" t="s">
        <v>5462</v>
      </c>
      <c r="C411" s="130" t="s">
        <v>9</v>
      </c>
      <c r="D411" s="71">
        <v>228.19</v>
      </c>
      <c r="E411" s="92"/>
      <c r="F411" s="99">
        <f>TRUNC(E411*D411,2)</f>
        <v>0</v>
      </c>
      <c r="K411" s="350"/>
    </row>
    <row r="412" spans="1:11" ht="20.100000000000001" customHeight="1" outlineLevel="2">
      <c r="A412" s="90" t="s">
        <v>1261</v>
      </c>
      <c r="B412" s="129" t="s">
        <v>2524</v>
      </c>
      <c r="C412" s="130" t="s">
        <v>3094</v>
      </c>
      <c r="D412" s="71">
        <v>823.62</v>
      </c>
      <c r="E412" s="92"/>
      <c r="F412" s="99">
        <f>TRUNC(E412*D412,2)</f>
        <v>0</v>
      </c>
      <c r="K412" s="350"/>
    </row>
    <row r="413" spans="1:11" ht="20.100000000000001" customHeight="1" outlineLevel="2">
      <c r="A413" s="90" t="s">
        <v>1262</v>
      </c>
      <c r="B413" s="129" t="s">
        <v>420</v>
      </c>
      <c r="C413" s="130" t="s">
        <v>306</v>
      </c>
      <c r="D413" s="71">
        <v>8.24</v>
      </c>
      <c r="E413" s="92"/>
      <c r="F413" s="99">
        <f>TRUNC(E413*D413,2)</f>
        <v>0</v>
      </c>
      <c r="K413" s="350"/>
    </row>
    <row r="414" spans="1:11" ht="20.100000000000001" customHeight="1" outlineLevel="2">
      <c r="A414" s="90" t="s">
        <v>1263</v>
      </c>
      <c r="B414" s="132" t="s">
        <v>434</v>
      </c>
      <c r="C414" s="130" t="s">
        <v>306</v>
      </c>
      <c r="D414" s="110">
        <v>177.28</v>
      </c>
      <c r="E414" s="92"/>
      <c r="F414" s="99">
        <f>TRUNC(E414*D414,2)</f>
        <v>0</v>
      </c>
      <c r="K414" s="350"/>
    </row>
    <row r="415" spans="1:11" ht="20.100000000000001" customHeight="1" outlineLevel="2">
      <c r="A415" s="90"/>
      <c r="B415" s="129"/>
      <c r="C415" s="130"/>
      <c r="D415" s="71"/>
      <c r="E415" s="92"/>
      <c r="F415" s="99"/>
      <c r="K415" s="350"/>
    </row>
    <row r="416" spans="1:11" ht="20.100000000000001" customHeight="1" outlineLevel="2">
      <c r="A416" s="94" t="s">
        <v>1264</v>
      </c>
      <c r="B416" s="128" t="s">
        <v>474</v>
      </c>
      <c r="C416" s="93"/>
      <c r="D416" s="74"/>
      <c r="E416" s="92"/>
      <c r="F416" s="146"/>
      <c r="K416" s="350"/>
    </row>
    <row r="417" spans="1:11" ht="20.100000000000001" customHeight="1" outlineLevel="2">
      <c r="A417" s="90" t="s">
        <v>1265</v>
      </c>
      <c r="B417" s="129" t="s">
        <v>5462</v>
      </c>
      <c r="C417" s="130" t="s">
        <v>9</v>
      </c>
      <c r="D417" s="71">
        <v>226.46</v>
      </c>
      <c r="E417" s="92"/>
      <c r="F417" s="99">
        <f>TRUNC(E417*D417,2)</f>
        <v>0</v>
      </c>
      <c r="K417" s="350"/>
    </row>
    <row r="418" spans="1:11" ht="20.100000000000001" customHeight="1" outlineLevel="2">
      <c r="A418" s="90" t="s">
        <v>1266</v>
      </c>
      <c r="B418" s="129" t="s">
        <v>2524</v>
      </c>
      <c r="C418" s="130" t="s">
        <v>3094</v>
      </c>
      <c r="D418" s="71">
        <v>2178.54</v>
      </c>
      <c r="E418" s="92"/>
      <c r="F418" s="99">
        <f>TRUNC(E418*D418,2)</f>
        <v>0</v>
      </c>
      <c r="K418" s="350"/>
    </row>
    <row r="419" spans="1:11" ht="20.100000000000001" customHeight="1" outlineLevel="2">
      <c r="A419" s="90" t="s">
        <v>1267</v>
      </c>
      <c r="B419" s="129" t="s">
        <v>420</v>
      </c>
      <c r="C419" s="130" t="s">
        <v>306</v>
      </c>
      <c r="D419" s="71">
        <v>21.785</v>
      </c>
      <c r="E419" s="92"/>
      <c r="F419" s="99">
        <f>TRUNC(E419*D419,2)</f>
        <v>0</v>
      </c>
      <c r="K419" s="350"/>
    </row>
    <row r="420" spans="1:11" ht="20.100000000000001" customHeight="1" outlineLevel="2">
      <c r="A420" s="90"/>
      <c r="B420" s="129"/>
      <c r="C420" s="130"/>
      <c r="D420" s="71"/>
      <c r="E420" s="92"/>
      <c r="F420" s="99"/>
      <c r="K420" s="350"/>
    </row>
    <row r="421" spans="1:11" ht="20.100000000000001" customHeight="1" outlineLevel="2">
      <c r="A421" s="94" t="s">
        <v>1268</v>
      </c>
      <c r="B421" s="128" t="s">
        <v>475</v>
      </c>
      <c r="C421" s="93"/>
      <c r="D421" s="74"/>
      <c r="E421" s="92"/>
      <c r="F421" s="146"/>
      <c r="K421" s="350"/>
    </row>
    <row r="422" spans="1:11" ht="20.100000000000001" customHeight="1" outlineLevel="2">
      <c r="A422" s="90" t="s">
        <v>1269</v>
      </c>
      <c r="B422" s="129" t="s">
        <v>5462</v>
      </c>
      <c r="C422" s="130" t="s">
        <v>9</v>
      </c>
      <c r="D422" s="71">
        <v>852.4</v>
      </c>
      <c r="E422" s="92"/>
      <c r="F422" s="99">
        <f>TRUNC(E422*D422,2)</f>
        <v>0</v>
      </c>
      <c r="K422" s="350"/>
    </row>
    <row r="423" spans="1:11" ht="20.100000000000001" customHeight="1" outlineLevel="2">
      <c r="A423" s="90" t="s">
        <v>1270</v>
      </c>
      <c r="B423" s="129" t="s">
        <v>2524</v>
      </c>
      <c r="C423" s="130" t="s">
        <v>3094</v>
      </c>
      <c r="D423" s="71">
        <v>8882.85</v>
      </c>
      <c r="E423" s="92"/>
      <c r="F423" s="99">
        <f>TRUNC(E423*D423,2)</f>
        <v>0</v>
      </c>
      <c r="K423" s="350"/>
    </row>
    <row r="424" spans="1:11" ht="20.100000000000001" customHeight="1" outlineLevel="2">
      <c r="A424" s="90" t="s">
        <v>1271</v>
      </c>
      <c r="B424" s="129" t="s">
        <v>420</v>
      </c>
      <c r="C424" s="130" t="s">
        <v>306</v>
      </c>
      <c r="D424" s="71">
        <v>88.83</v>
      </c>
      <c r="E424" s="92"/>
      <c r="F424" s="99">
        <f>TRUNC(E424*D424,2)</f>
        <v>0</v>
      </c>
      <c r="K424" s="350"/>
    </row>
    <row r="425" spans="1:11" ht="20.100000000000001" customHeight="1" outlineLevel="2">
      <c r="A425" s="90"/>
      <c r="B425" s="129"/>
      <c r="C425" s="130"/>
      <c r="D425" s="71"/>
      <c r="E425" s="92"/>
      <c r="F425" s="99"/>
      <c r="K425" s="350"/>
    </row>
    <row r="426" spans="1:11" ht="20.100000000000001" customHeight="1" outlineLevel="2">
      <c r="A426" s="94" t="s">
        <v>1272</v>
      </c>
      <c r="B426" s="128" t="s">
        <v>476</v>
      </c>
      <c r="C426" s="93"/>
      <c r="D426" s="74"/>
      <c r="E426" s="92"/>
      <c r="F426" s="146"/>
      <c r="K426" s="350"/>
    </row>
    <row r="427" spans="1:11" ht="20.100000000000001" customHeight="1" outlineLevel="2">
      <c r="A427" s="90" t="s">
        <v>1273</v>
      </c>
      <c r="B427" s="129" t="s">
        <v>5462</v>
      </c>
      <c r="C427" s="130" t="s">
        <v>9</v>
      </c>
      <c r="D427" s="71">
        <v>235.89</v>
      </c>
      <c r="E427" s="92"/>
      <c r="F427" s="99">
        <f>TRUNC(E427*D427,2)</f>
        <v>0</v>
      </c>
      <c r="K427" s="350"/>
    </row>
    <row r="428" spans="1:11" ht="20.100000000000001" customHeight="1" outlineLevel="2">
      <c r="A428" s="90" t="s">
        <v>1274</v>
      </c>
      <c r="B428" s="129" t="s">
        <v>2524</v>
      </c>
      <c r="C428" s="130" t="s">
        <v>3094</v>
      </c>
      <c r="D428" s="71">
        <v>3343.24</v>
      </c>
      <c r="E428" s="92"/>
      <c r="F428" s="99">
        <f>TRUNC(E428*D428,2)</f>
        <v>0</v>
      </c>
      <c r="K428" s="350"/>
    </row>
    <row r="429" spans="1:11" ht="20.100000000000001" customHeight="1" outlineLevel="2">
      <c r="A429" s="90" t="s">
        <v>1275</v>
      </c>
      <c r="B429" s="129" t="s">
        <v>420</v>
      </c>
      <c r="C429" s="130" t="s">
        <v>306</v>
      </c>
      <c r="D429" s="71">
        <v>33.43</v>
      </c>
      <c r="E429" s="92"/>
      <c r="F429" s="99">
        <f>TRUNC(E429*D429,2)</f>
        <v>0</v>
      </c>
      <c r="K429" s="350"/>
    </row>
    <row r="430" spans="1:11" ht="20.100000000000001" customHeight="1" outlineLevel="2">
      <c r="A430" s="90" t="s">
        <v>1276</v>
      </c>
      <c r="B430" s="132" t="s">
        <v>477</v>
      </c>
      <c r="C430" s="130" t="s">
        <v>306</v>
      </c>
      <c r="D430" s="110">
        <v>611.69000000000005</v>
      </c>
      <c r="E430" s="92"/>
      <c r="F430" s="99">
        <f>TRUNC(E430*D430,2)</f>
        <v>0</v>
      </c>
      <c r="K430" s="350"/>
    </row>
    <row r="431" spans="1:11" ht="20.100000000000001" customHeight="1" outlineLevel="2">
      <c r="A431" s="90"/>
      <c r="B431" s="129"/>
      <c r="C431" s="130"/>
      <c r="D431" s="71"/>
      <c r="E431" s="92"/>
      <c r="F431" s="99"/>
      <c r="K431" s="350"/>
    </row>
    <row r="432" spans="1:11" ht="20.100000000000001" customHeight="1" outlineLevel="2">
      <c r="A432" s="94" t="s">
        <v>1277</v>
      </c>
      <c r="B432" s="128" t="s">
        <v>478</v>
      </c>
      <c r="C432" s="93"/>
      <c r="D432" s="74"/>
      <c r="E432" s="92"/>
      <c r="F432" s="146"/>
      <c r="K432" s="350"/>
    </row>
    <row r="433" spans="1:14" ht="20.100000000000001" customHeight="1" outlineLevel="2">
      <c r="A433" s="90" t="s">
        <v>1278</v>
      </c>
      <c r="B433" s="129" t="s">
        <v>5462</v>
      </c>
      <c r="C433" s="130" t="s">
        <v>9</v>
      </c>
      <c r="D433" s="71">
        <v>1095.1500000000001</v>
      </c>
      <c r="E433" s="92"/>
      <c r="F433" s="99">
        <f>TRUNC(E433*D433,2)</f>
        <v>0</v>
      </c>
      <c r="K433" s="350"/>
    </row>
    <row r="434" spans="1:14" ht="20.100000000000001" customHeight="1" outlineLevel="2">
      <c r="A434" s="90" t="s">
        <v>1279</v>
      </c>
      <c r="B434" s="129" t="s">
        <v>2524</v>
      </c>
      <c r="C434" s="130" t="s">
        <v>3094</v>
      </c>
      <c r="D434" s="71">
        <v>18142.849999999999</v>
      </c>
      <c r="E434" s="92"/>
      <c r="F434" s="99">
        <f>TRUNC(E434*D434,2)</f>
        <v>0</v>
      </c>
      <c r="K434" s="350"/>
    </row>
    <row r="435" spans="1:14" ht="20.100000000000001" customHeight="1" outlineLevel="2">
      <c r="A435" s="90" t="s">
        <v>1280</v>
      </c>
      <c r="B435" s="129" t="s">
        <v>420</v>
      </c>
      <c r="C435" s="130" t="s">
        <v>306</v>
      </c>
      <c r="D435" s="71">
        <v>181.43</v>
      </c>
      <c r="E435" s="92"/>
      <c r="F435" s="99">
        <f>TRUNC(E435*D435,2)</f>
        <v>0</v>
      </c>
      <c r="K435" s="350"/>
    </row>
    <row r="436" spans="1:14" ht="20.100000000000001" customHeight="1" outlineLevel="2">
      <c r="A436" s="90" t="s">
        <v>1281</v>
      </c>
      <c r="B436" s="132" t="s">
        <v>434</v>
      </c>
      <c r="C436" s="130" t="s">
        <v>306</v>
      </c>
      <c r="D436" s="110">
        <v>1045.6199999999999</v>
      </c>
      <c r="E436" s="92"/>
      <c r="F436" s="99">
        <f>TRUNC(E436*D436,2)</f>
        <v>0</v>
      </c>
      <c r="K436" s="350"/>
    </row>
    <row r="437" spans="1:14" ht="20.100000000000001" customHeight="1" outlineLevel="2">
      <c r="A437" s="90"/>
      <c r="B437" s="129"/>
      <c r="C437" s="130"/>
      <c r="D437" s="71"/>
      <c r="E437" s="92"/>
      <c r="F437" s="99"/>
      <c r="K437" s="350"/>
    </row>
    <row r="438" spans="1:14" ht="20.100000000000001" customHeight="1" outlineLevel="2">
      <c r="A438" s="94" t="s">
        <v>1282</v>
      </c>
      <c r="B438" s="128" t="s">
        <v>479</v>
      </c>
      <c r="C438" s="93"/>
      <c r="D438" s="74"/>
      <c r="E438" s="92"/>
      <c r="F438" s="146"/>
      <c r="K438" s="350"/>
    </row>
    <row r="439" spans="1:14" ht="20.100000000000001" customHeight="1" outlineLevel="2">
      <c r="A439" s="90" t="s">
        <v>1283</v>
      </c>
      <c r="B439" s="129" t="s">
        <v>5462</v>
      </c>
      <c r="C439" s="130" t="s">
        <v>9</v>
      </c>
      <c r="D439" s="71">
        <v>947.21</v>
      </c>
      <c r="E439" s="92"/>
      <c r="F439" s="99">
        <f t="shared" ref="F439:F444" si="22">TRUNC(E439*D439,2)</f>
        <v>0</v>
      </c>
      <c r="K439" s="350"/>
    </row>
    <row r="440" spans="1:14" ht="20.100000000000001" customHeight="1" outlineLevel="2">
      <c r="A440" s="90" t="s">
        <v>1284</v>
      </c>
      <c r="B440" s="129" t="s">
        <v>2524</v>
      </c>
      <c r="C440" s="130" t="s">
        <v>3094</v>
      </c>
      <c r="D440" s="71">
        <v>21868.21</v>
      </c>
      <c r="E440" s="92"/>
      <c r="F440" s="99">
        <f t="shared" si="22"/>
        <v>0</v>
      </c>
      <c r="K440" s="350"/>
    </row>
    <row r="441" spans="1:14" ht="20.100000000000001" customHeight="1" outlineLevel="2">
      <c r="A441" s="90" t="s">
        <v>1285</v>
      </c>
      <c r="B441" s="129" t="s">
        <v>420</v>
      </c>
      <c r="C441" s="130" t="s">
        <v>306</v>
      </c>
      <c r="D441" s="71">
        <v>218.68</v>
      </c>
      <c r="E441" s="92"/>
      <c r="F441" s="99">
        <f t="shared" si="22"/>
        <v>0</v>
      </c>
      <c r="K441" s="350"/>
    </row>
    <row r="442" spans="1:14" ht="20.100000000000001" customHeight="1" outlineLevel="2">
      <c r="A442" s="90" t="s">
        <v>1286</v>
      </c>
      <c r="B442" s="132" t="s">
        <v>434</v>
      </c>
      <c r="C442" s="130" t="s">
        <v>306</v>
      </c>
      <c r="D442" s="110">
        <v>618.17999999999995</v>
      </c>
      <c r="E442" s="92"/>
      <c r="F442" s="99">
        <f t="shared" si="22"/>
        <v>0</v>
      </c>
      <c r="K442" s="350"/>
    </row>
    <row r="443" spans="1:14" ht="20.100000000000001" customHeight="1" outlineLevel="2">
      <c r="A443" s="90" t="s">
        <v>1287</v>
      </c>
      <c r="B443" s="129" t="s">
        <v>435</v>
      </c>
      <c r="C443" s="130" t="s">
        <v>306</v>
      </c>
      <c r="D443" s="71">
        <v>185.45</v>
      </c>
      <c r="E443" s="92"/>
      <c r="F443" s="99">
        <f t="shared" si="22"/>
        <v>0</v>
      </c>
      <c r="K443" s="350"/>
    </row>
    <row r="444" spans="1:14" ht="20.100000000000001" customHeight="1" outlineLevel="2">
      <c r="A444" s="90" t="s">
        <v>1288</v>
      </c>
      <c r="B444" s="129" t="s">
        <v>436</v>
      </c>
      <c r="C444" s="130" t="s">
        <v>3095</v>
      </c>
      <c r="D444" s="71">
        <v>193</v>
      </c>
      <c r="E444" s="92"/>
      <c r="F444" s="99">
        <f t="shared" si="22"/>
        <v>0</v>
      </c>
      <c r="K444" s="350"/>
    </row>
    <row r="445" spans="1:14" ht="19.5" customHeight="1" outlineLevel="2">
      <c r="A445" s="90"/>
      <c r="B445" s="129"/>
      <c r="C445" s="130"/>
      <c r="D445" s="71"/>
      <c r="E445" s="92"/>
      <c r="F445" s="99"/>
      <c r="K445" s="350"/>
    </row>
    <row r="446" spans="1:14" s="456" customFormat="1" ht="20.100000000000001" customHeight="1" outlineLevel="2">
      <c r="A446" s="94" t="s">
        <v>1289</v>
      </c>
      <c r="B446" s="128" t="s">
        <v>480</v>
      </c>
      <c r="C446" s="93"/>
      <c r="D446" s="74"/>
      <c r="E446" s="92"/>
      <c r="F446" s="146"/>
      <c r="G446" s="455"/>
      <c r="K446" s="350"/>
      <c r="M446" s="561"/>
      <c r="N446" s="561"/>
    </row>
    <row r="447" spans="1:14" s="363" customFormat="1" ht="20.100000000000001" customHeight="1" outlineLevel="2">
      <c r="A447" s="90" t="s">
        <v>1290</v>
      </c>
      <c r="B447" s="129" t="s">
        <v>5462</v>
      </c>
      <c r="C447" s="130" t="s">
        <v>9</v>
      </c>
      <c r="D447" s="71">
        <v>427.95</v>
      </c>
      <c r="E447" s="92"/>
      <c r="F447" s="99">
        <f t="shared" ref="F447:F452" si="23">TRUNC(E447*D447,2)</f>
        <v>0</v>
      </c>
      <c r="G447" s="470"/>
      <c r="K447" s="350"/>
      <c r="M447" s="564"/>
      <c r="N447" s="564"/>
    </row>
    <row r="448" spans="1:14" ht="20.100000000000001" customHeight="1" outlineLevel="2">
      <c r="A448" s="90" t="s">
        <v>1291</v>
      </c>
      <c r="B448" s="129" t="s">
        <v>2524</v>
      </c>
      <c r="C448" s="130" t="s">
        <v>3094</v>
      </c>
      <c r="D448" s="71">
        <v>5854.86</v>
      </c>
      <c r="E448" s="92"/>
      <c r="F448" s="99">
        <f t="shared" si="23"/>
        <v>0</v>
      </c>
      <c r="K448" s="350"/>
    </row>
    <row r="449" spans="1:14" ht="20.100000000000001" customHeight="1" outlineLevel="2">
      <c r="A449" s="90" t="s">
        <v>1292</v>
      </c>
      <c r="B449" s="129" t="s">
        <v>420</v>
      </c>
      <c r="C449" s="130" t="s">
        <v>306</v>
      </c>
      <c r="D449" s="71">
        <v>58.55</v>
      </c>
      <c r="E449" s="92"/>
      <c r="F449" s="99">
        <f t="shared" si="23"/>
        <v>0</v>
      </c>
      <c r="K449" s="350"/>
    </row>
    <row r="450" spans="1:14" ht="20.100000000000001" customHeight="1" outlineLevel="2">
      <c r="A450" s="90" t="s">
        <v>1293</v>
      </c>
      <c r="B450" s="132" t="s">
        <v>434</v>
      </c>
      <c r="C450" s="130" t="s">
        <v>306</v>
      </c>
      <c r="D450" s="110">
        <v>414.94</v>
      </c>
      <c r="E450" s="92"/>
      <c r="F450" s="99">
        <f t="shared" si="23"/>
        <v>0</v>
      </c>
      <c r="K450" s="350"/>
    </row>
    <row r="451" spans="1:14" ht="20.100000000000001" customHeight="1" outlineLevel="2">
      <c r="A451" s="90" t="s">
        <v>1294</v>
      </c>
      <c r="B451" s="129" t="s">
        <v>435</v>
      </c>
      <c r="C451" s="130" t="s">
        <v>306</v>
      </c>
      <c r="D451" s="71">
        <v>52.04</v>
      </c>
      <c r="E451" s="92"/>
      <c r="F451" s="99">
        <f t="shared" si="23"/>
        <v>0</v>
      </c>
      <c r="K451" s="350"/>
    </row>
    <row r="452" spans="1:14" ht="20.100000000000001" customHeight="1" outlineLevel="2">
      <c r="A452" s="90" t="s">
        <v>1295</v>
      </c>
      <c r="B452" s="129" t="s">
        <v>436</v>
      </c>
      <c r="C452" s="130" t="s">
        <v>3095</v>
      </c>
      <c r="D452" s="71">
        <v>30</v>
      </c>
      <c r="E452" s="92"/>
      <c r="F452" s="99">
        <f t="shared" si="23"/>
        <v>0</v>
      </c>
      <c r="K452" s="350"/>
    </row>
    <row r="453" spans="1:14" ht="19.5" customHeight="1" outlineLevel="2">
      <c r="A453" s="90"/>
      <c r="B453" s="129"/>
      <c r="C453" s="130"/>
      <c r="D453" s="71"/>
      <c r="E453" s="92"/>
      <c r="F453" s="99"/>
      <c r="K453" s="350"/>
    </row>
    <row r="454" spans="1:14" s="456" customFormat="1" ht="20.100000000000001" customHeight="1" outlineLevel="2">
      <c r="A454" s="94" t="s">
        <v>3098</v>
      </c>
      <c r="B454" s="128" t="s">
        <v>3099</v>
      </c>
      <c r="C454" s="93"/>
      <c r="D454" s="74"/>
      <c r="E454" s="92"/>
      <c r="F454" s="146"/>
      <c r="G454" s="455"/>
      <c r="K454" s="350"/>
      <c r="M454" s="561"/>
      <c r="N454" s="561"/>
    </row>
    <row r="455" spans="1:14" s="363" customFormat="1" ht="20.100000000000001" customHeight="1" outlineLevel="2">
      <c r="A455" s="90" t="s">
        <v>3100</v>
      </c>
      <c r="B455" s="129" t="s">
        <v>3101</v>
      </c>
      <c r="C455" s="130" t="s">
        <v>73</v>
      </c>
      <c r="D455" s="71">
        <v>2297.36</v>
      </c>
      <c r="E455" s="92"/>
      <c r="F455" s="99">
        <f>TRUNC(E455*D455,2)</f>
        <v>0</v>
      </c>
      <c r="G455" s="470"/>
      <c r="K455" s="350"/>
      <c r="M455" s="564"/>
      <c r="N455" s="564"/>
    </row>
    <row r="456" spans="1:14" ht="20.100000000000001" customHeight="1" outlineLevel="1">
      <c r="A456" s="90"/>
      <c r="B456" s="129"/>
      <c r="C456" s="130"/>
      <c r="D456" s="71"/>
      <c r="E456" s="92"/>
      <c r="F456" s="99"/>
      <c r="K456" s="350"/>
    </row>
    <row r="457" spans="1:14" s="463" customFormat="1" ht="20.100000000000001" customHeight="1" outlineLevel="1">
      <c r="A457" s="159" t="s">
        <v>314</v>
      </c>
      <c r="B457" s="215" t="s">
        <v>4734</v>
      </c>
      <c r="C457" s="199"/>
      <c r="D457" s="171"/>
      <c r="E457" s="171"/>
      <c r="F457" s="197">
        <f>SUBTOTAL(9,F458:F557)</f>
        <v>0</v>
      </c>
      <c r="G457" s="468" t="s">
        <v>3102</v>
      </c>
      <c r="H457" s="462">
        <f>+F457</f>
        <v>0</v>
      </c>
      <c r="K457" s="350"/>
      <c r="L457" s="471"/>
      <c r="M457" s="562"/>
      <c r="N457" s="562"/>
    </row>
    <row r="458" spans="1:14" s="463" customFormat="1" ht="20.100000000000001" customHeight="1" outlineLevel="2">
      <c r="A458" s="200" t="s">
        <v>369</v>
      </c>
      <c r="B458" s="156" t="s">
        <v>481</v>
      </c>
      <c r="C458" s="201"/>
      <c r="D458" s="202"/>
      <c r="E458" s="203"/>
      <c r="F458" s="204"/>
      <c r="G458" s="461"/>
      <c r="K458" s="350"/>
      <c r="M458" s="562"/>
      <c r="N458" s="562"/>
    </row>
    <row r="459" spans="1:14" s="463" customFormat="1" ht="28.5" outlineLevel="2">
      <c r="A459" s="200" t="s">
        <v>406</v>
      </c>
      <c r="B459" s="208" t="s">
        <v>4735</v>
      </c>
      <c r="C459" s="205" t="s">
        <v>302</v>
      </c>
      <c r="D459" s="203">
        <v>7519.06</v>
      </c>
      <c r="E459" s="203"/>
      <c r="F459" s="206">
        <f>TRUNC(E459*D459,2)</f>
        <v>0</v>
      </c>
      <c r="G459" s="461"/>
      <c r="K459" s="350"/>
      <c r="M459" s="562"/>
      <c r="N459" s="562"/>
    </row>
    <row r="460" spans="1:14" s="463" customFormat="1" ht="20.100000000000001" customHeight="1" outlineLevel="2">
      <c r="A460" s="200"/>
      <c r="B460" s="208"/>
      <c r="C460" s="205"/>
      <c r="D460" s="203"/>
      <c r="E460" s="203"/>
      <c r="F460" s="206"/>
      <c r="G460" s="461"/>
      <c r="K460" s="350"/>
      <c r="M460" s="562"/>
      <c r="N460" s="562"/>
    </row>
    <row r="461" spans="1:14" s="463" customFormat="1" ht="20.100000000000001" customHeight="1" outlineLevel="2">
      <c r="A461" s="207" t="s">
        <v>370</v>
      </c>
      <c r="B461" s="250" t="s">
        <v>482</v>
      </c>
      <c r="C461" s="201"/>
      <c r="D461" s="202"/>
      <c r="E461" s="203"/>
      <c r="F461" s="204"/>
      <c r="G461" s="461"/>
      <c r="K461" s="350"/>
      <c r="M461" s="562"/>
      <c r="N461" s="562"/>
    </row>
    <row r="462" spans="1:14" s="463" customFormat="1" ht="28.5" outlineLevel="2">
      <c r="A462" s="200" t="s">
        <v>407</v>
      </c>
      <c r="B462" s="208" t="s">
        <v>4736</v>
      </c>
      <c r="C462" s="205" t="s">
        <v>302</v>
      </c>
      <c r="D462" s="203">
        <v>7519.06</v>
      </c>
      <c r="E462" s="203"/>
      <c r="F462" s="206">
        <f>TRUNC(E462*D462,2)</f>
        <v>0</v>
      </c>
      <c r="G462" s="461"/>
      <c r="K462" s="350"/>
      <c r="M462" s="562"/>
      <c r="N462" s="562"/>
    </row>
    <row r="463" spans="1:14" s="463" customFormat="1" ht="20.100000000000001" customHeight="1" outlineLevel="2">
      <c r="A463" s="200"/>
      <c r="B463" s="208"/>
      <c r="C463" s="205"/>
      <c r="D463" s="203"/>
      <c r="E463" s="203"/>
      <c r="F463" s="206"/>
      <c r="G463" s="461"/>
      <c r="K463" s="350"/>
      <c r="M463" s="562"/>
      <c r="N463" s="562"/>
    </row>
    <row r="464" spans="1:14" s="463" customFormat="1" ht="20.100000000000001" customHeight="1" outlineLevel="2">
      <c r="A464" s="207" t="s">
        <v>1296</v>
      </c>
      <c r="B464" s="250" t="s">
        <v>483</v>
      </c>
      <c r="C464" s="201"/>
      <c r="D464" s="202"/>
      <c r="E464" s="203"/>
      <c r="F464" s="204"/>
      <c r="G464" s="461"/>
      <c r="K464" s="350"/>
      <c r="M464" s="562"/>
      <c r="N464" s="562"/>
    </row>
    <row r="465" spans="1:14" s="463" customFormat="1" ht="28.5" outlineLevel="2">
      <c r="A465" s="200" t="s">
        <v>1297</v>
      </c>
      <c r="B465" s="208" t="s">
        <v>4737</v>
      </c>
      <c r="C465" s="205" t="s">
        <v>302</v>
      </c>
      <c r="D465" s="203">
        <v>11626.85</v>
      </c>
      <c r="E465" s="203"/>
      <c r="F465" s="206">
        <f>TRUNC(E465*D465,2)</f>
        <v>0</v>
      </c>
      <c r="G465" s="461"/>
      <c r="K465" s="350"/>
      <c r="M465" s="562"/>
      <c r="N465" s="562"/>
    </row>
    <row r="466" spans="1:14" s="463" customFormat="1" ht="20.100000000000001" customHeight="1" outlineLevel="2">
      <c r="A466" s="200"/>
      <c r="B466" s="208"/>
      <c r="C466" s="205"/>
      <c r="D466" s="203"/>
      <c r="E466" s="203"/>
      <c r="F466" s="206"/>
      <c r="G466" s="461"/>
      <c r="K466" s="350"/>
      <c r="M466" s="562"/>
      <c r="N466" s="562"/>
    </row>
    <row r="467" spans="1:14" s="463" customFormat="1" ht="20.100000000000001" customHeight="1" outlineLevel="2">
      <c r="A467" s="207" t="s">
        <v>1298</v>
      </c>
      <c r="B467" s="250" t="s">
        <v>484</v>
      </c>
      <c r="C467" s="201"/>
      <c r="D467" s="202"/>
      <c r="E467" s="203"/>
      <c r="F467" s="204"/>
      <c r="G467" s="461"/>
      <c r="K467" s="350"/>
      <c r="M467" s="562"/>
      <c r="N467" s="562"/>
    </row>
    <row r="468" spans="1:14" s="463" customFormat="1" ht="28.5" outlineLevel="2">
      <c r="A468" s="200" t="s">
        <v>1299</v>
      </c>
      <c r="B468" s="208" t="s">
        <v>4738</v>
      </c>
      <c r="C468" s="205" t="s">
        <v>302</v>
      </c>
      <c r="D468" s="203">
        <v>15641</v>
      </c>
      <c r="E468" s="203"/>
      <c r="F468" s="206">
        <f>TRUNC(E468*D468,2)</f>
        <v>0</v>
      </c>
      <c r="G468" s="461"/>
      <c r="K468" s="350"/>
      <c r="M468" s="562"/>
      <c r="N468" s="562"/>
    </row>
    <row r="469" spans="1:14" s="463" customFormat="1" ht="20.100000000000001" customHeight="1" outlineLevel="2">
      <c r="A469" s="200"/>
      <c r="B469" s="209"/>
      <c r="C469" s="205"/>
      <c r="D469" s="203"/>
      <c r="E469" s="203"/>
      <c r="F469" s="206"/>
      <c r="G469" s="461"/>
      <c r="K469" s="350"/>
      <c r="M469" s="562"/>
      <c r="N469" s="562"/>
    </row>
    <row r="470" spans="1:14" s="463" customFormat="1" ht="20.100000000000001" customHeight="1" outlineLevel="2">
      <c r="A470" s="207" t="s">
        <v>1300</v>
      </c>
      <c r="B470" s="250" t="s">
        <v>485</v>
      </c>
      <c r="C470" s="201"/>
      <c r="D470" s="202"/>
      <c r="E470" s="203"/>
      <c r="F470" s="204"/>
      <c r="G470" s="461"/>
      <c r="K470" s="350"/>
      <c r="M470" s="562"/>
      <c r="N470" s="562"/>
    </row>
    <row r="471" spans="1:14" s="463" customFormat="1" ht="42.75" outlineLevel="2">
      <c r="A471" s="200" t="s">
        <v>1301</v>
      </c>
      <c r="B471" s="208" t="s">
        <v>4739</v>
      </c>
      <c r="C471" s="205" t="s">
        <v>302</v>
      </c>
      <c r="D471" s="203">
        <v>108060</v>
      </c>
      <c r="E471" s="203"/>
      <c r="F471" s="206">
        <f>TRUNC(E471*D471,2)</f>
        <v>0</v>
      </c>
      <c r="G471" s="461"/>
      <c r="K471" s="350"/>
      <c r="M471" s="562"/>
      <c r="N471" s="562"/>
    </row>
    <row r="472" spans="1:14" s="463" customFormat="1" ht="20.100000000000001" customHeight="1" outlineLevel="2">
      <c r="A472" s="200"/>
      <c r="B472" s="208"/>
      <c r="C472" s="205"/>
      <c r="D472" s="203"/>
      <c r="E472" s="203"/>
      <c r="F472" s="206"/>
      <c r="G472" s="461"/>
      <c r="K472" s="350"/>
      <c r="M472" s="562"/>
      <c r="N472" s="562"/>
    </row>
    <row r="473" spans="1:14" s="463" customFormat="1" ht="20.100000000000001" customHeight="1" outlineLevel="2">
      <c r="A473" s="207" t="s">
        <v>1302</v>
      </c>
      <c r="B473" s="250" t="s">
        <v>486</v>
      </c>
      <c r="C473" s="201"/>
      <c r="D473" s="202"/>
      <c r="E473" s="203"/>
      <c r="F473" s="204"/>
      <c r="G473" s="461"/>
      <c r="K473" s="350"/>
      <c r="M473" s="562"/>
      <c r="N473" s="562"/>
    </row>
    <row r="474" spans="1:14" s="463" customFormat="1" ht="28.5" outlineLevel="2">
      <c r="A474" s="200" t="s">
        <v>1303</v>
      </c>
      <c r="B474" s="208" t="s">
        <v>4740</v>
      </c>
      <c r="C474" s="205" t="s">
        <v>302</v>
      </c>
      <c r="D474" s="203">
        <v>92832.51</v>
      </c>
      <c r="E474" s="203"/>
      <c r="F474" s="206">
        <f>TRUNC(E474*D474,2)</f>
        <v>0</v>
      </c>
      <c r="G474" s="461"/>
      <c r="K474" s="350"/>
      <c r="M474" s="562"/>
      <c r="N474" s="562"/>
    </row>
    <row r="475" spans="1:14" s="463" customFormat="1" ht="20.100000000000001" customHeight="1" outlineLevel="2">
      <c r="A475" s="200"/>
      <c r="B475" s="209"/>
      <c r="C475" s="205"/>
      <c r="D475" s="203"/>
      <c r="E475" s="203"/>
      <c r="F475" s="206"/>
      <c r="G475" s="461"/>
      <c r="K475" s="350"/>
      <c r="M475" s="562"/>
      <c r="N475" s="562"/>
    </row>
    <row r="476" spans="1:14" s="463" customFormat="1" ht="20.100000000000001" customHeight="1" outlineLevel="2">
      <c r="A476" s="207" t="s">
        <v>1304</v>
      </c>
      <c r="B476" s="250" t="s">
        <v>487</v>
      </c>
      <c r="C476" s="201"/>
      <c r="D476" s="202"/>
      <c r="E476" s="203"/>
      <c r="F476" s="204"/>
      <c r="G476" s="461"/>
      <c r="K476" s="350"/>
      <c r="M476" s="562"/>
      <c r="N476" s="562"/>
    </row>
    <row r="477" spans="1:14" s="463" customFormat="1" ht="28.5" outlineLevel="2">
      <c r="A477" s="200" t="s">
        <v>1305</v>
      </c>
      <c r="B477" s="208" t="s">
        <v>4741</v>
      </c>
      <c r="C477" s="205" t="s">
        <v>302</v>
      </c>
      <c r="D477" s="203">
        <v>202141.02</v>
      </c>
      <c r="E477" s="203"/>
      <c r="F477" s="206">
        <f>TRUNC(E477*D477,2)</f>
        <v>0</v>
      </c>
      <c r="G477" s="461"/>
      <c r="K477" s="350"/>
      <c r="M477" s="562"/>
      <c r="N477" s="562"/>
    </row>
    <row r="478" spans="1:14" s="463" customFormat="1" ht="20.100000000000001" customHeight="1" outlineLevel="2">
      <c r="A478" s="200"/>
      <c r="B478" s="209"/>
      <c r="C478" s="205"/>
      <c r="D478" s="203"/>
      <c r="E478" s="203"/>
      <c r="F478" s="206"/>
      <c r="G478" s="461"/>
      <c r="K478" s="350"/>
      <c r="M478" s="562"/>
      <c r="N478" s="562"/>
    </row>
    <row r="479" spans="1:14" s="463" customFormat="1" ht="20.100000000000001" customHeight="1" outlineLevel="2">
      <c r="A479" s="207" t="s">
        <v>1306</v>
      </c>
      <c r="B479" s="250" t="s">
        <v>488</v>
      </c>
      <c r="C479" s="201"/>
      <c r="D479" s="202"/>
      <c r="E479" s="203"/>
      <c r="F479" s="204"/>
      <c r="G479" s="461"/>
      <c r="K479" s="350"/>
      <c r="M479" s="562"/>
      <c r="N479" s="562"/>
    </row>
    <row r="480" spans="1:14" s="463" customFormat="1" ht="28.5" outlineLevel="2">
      <c r="A480" s="200" t="s">
        <v>1307</v>
      </c>
      <c r="B480" s="208" t="s">
        <v>4742</v>
      </c>
      <c r="C480" s="205" t="s">
        <v>302</v>
      </c>
      <c r="D480" s="203">
        <v>194038.3</v>
      </c>
      <c r="E480" s="203"/>
      <c r="F480" s="206">
        <f>TRUNC(E480*D480,2)</f>
        <v>0</v>
      </c>
      <c r="G480" s="461"/>
      <c r="K480" s="350"/>
      <c r="M480" s="562"/>
      <c r="N480" s="562"/>
    </row>
    <row r="481" spans="1:14" s="463" customFormat="1" ht="20.100000000000001" customHeight="1" outlineLevel="2">
      <c r="A481" s="200" t="s">
        <v>1308</v>
      </c>
      <c r="B481" s="209" t="s">
        <v>4743</v>
      </c>
      <c r="C481" s="205" t="s">
        <v>9</v>
      </c>
      <c r="D481" s="203">
        <v>1871.25</v>
      </c>
      <c r="E481" s="203"/>
      <c r="F481" s="206">
        <f>TRUNC(E481*D481,2)</f>
        <v>0</v>
      </c>
      <c r="G481" s="461"/>
      <c r="K481" s="350"/>
      <c r="M481" s="562"/>
      <c r="N481" s="562"/>
    </row>
    <row r="482" spans="1:14" s="463" customFormat="1" ht="20.100000000000001" customHeight="1" outlineLevel="2">
      <c r="A482" s="200" t="s">
        <v>1309</v>
      </c>
      <c r="B482" s="209" t="s">
        <v>489</v>
      </c>
      <c r="C482" s="205" t="s">
        <v>306</v>
      </c>
      <c r="D482" s="203">
        <v>210.52</v>
      </c>
      <c r="E482" s="203"/>
      <c r="F482" s="206">
        <f>TRUNC(E482*D482,2)</f>
        <v>0</v>
      </c>
      <c r="G482" s="461"/>
      <c r="K482" s="350"/>
      <c r="M482" s="562"/>
      <c r="N482" s="562"/>
    </row>
    <row r="483" spans="1:14" s="463" customFormat="1" ht="20.100000000000001" customHeight="1" outlineLevel="2">
      <c r="A483" s="200" t="s">
        <v>1310</v>
      </c>
      <c r="B483" s="209" t="s">
        <v>4744</v>
      </c>
      <c r="C483" s="205" t="s">
        <v>302</v>
      </c>
      <c r="D483" s="203">
        <v>2769.45</v>
      </c>
      <c r="E483" s="203"/>
      <c r="F483" s="206">
        <f>TRUNC(E483*D483,2)</f>
        <v>0</v>
      </c>
      <c r="G483" s="461"/>
      <c r="K483" s="350"/>
      <c r="M483" s="562"/>
      <c r="N483" s="562"/>
    </row>
    <row r="484" spans="1:14" s="463" customFormat="1" ht="20.100000000000001" customHeight="1" outlineLevel="2">
      <c r="A484" s="200"/>
      <c r="B484" s="208"/>
      <c r="C484" s="205"/>
      <c r="D484" s="203"/>
      <c r="E484" s="203"/>
      <c r="F484" s="206"/>
      <c r="G484" s="461"/>
      <c r="K484" s="350"/>
      <c r="M484" s="562"/>
      <c r="N484" s="562"/>
    </row>
    <row r="485" spans="1:14" s="463" customFormat="1" ht="20.100000000000001" customHeight="1" outlineLevel="2">
      <c r="A485" s="207" t="s">
        <v>1311</v>
      </c>
      <c r="B485" s="250" t="s">
        <v>490</v>
      </c>
      <c r="C485" s="201"/>
      <c r="D485" s="202"/>
      <c r="E485" s="203"/>
      <c r="F485" s="204"/>
      <c r="G485" s="461"/>
      <c r="K485" s="350"/>
      <c r="M485" s="562"/>
      <c r="N485" s="562"/>
    </row>
    <row r="486" spans="1:14" s="463" customFormat="1" ht="28.5" outlineLevel="2">
      <c r="A486" s="200" t="s">
        <v>1312</v>
      </c>
      <c r="B486" s="208" t="s">
        <v>4745</v>
      </c>
      <c r="C486" s="205" t="s">
        <v>302</v>
      </c>
      <c r="D486" s="203">
        <v>38015.75</v>
      </c>
      <c r="E486" s="203"/>
      <c r="F486" s="206">
        <f>TRUNC(E486*D486,2)</f>
        <v>0</v>
      </c>
      <c r="G486" s="461"/>
      <c r="K486" s="350"/>
      <c r="M486" s="562"/>
      <c r="N486" s="562"/>
    </row>
    <row r="487" spans="1:14" s="463" customFormat="1" ht="20.100000000000001" customHeight="1" outlineLevel="2">
      <c r="A487" s="200"/>
      <c r="B487" s="209"/>
      <c r="C487" s="205"/>
      <c r="D487" s="203"/>
      <c r="E487" s="203"/>
      <c r="F487" s="206"/>
      <c r="G487" s="461"/>
      <c r="K487" s="350"/>
      <c r="M487" s="562"/>
      <c r="N487" s="562"/>
    </row>
    <row r="488" spans="1:14" s="463" customFormat="1" ht="20.100000000000001" customHeight="1" outlineLevel="2">
      <c r="A488" s="207" t="s">
        <v>1313</v>
      </c>
      <c r="B488" s="250" t="s">
        <v>491</v>
      </c>
      <c r="C488" s="201"/>
      <c r="D488" s="202"/>
      <c r="E488" s="203"/>
      <c r="F488" s="204"/>
      <c r="G488" s="461"/>
      <c r="K488" s="350"/>
      <c r="M488" s="562"/>
      <c r="N488" s="562"/>
    </row>
    <row r="489" spans="1:14" s="463" customFormat="1" ht="28.5" outlineLevel="2">
      <c r="A489" s="200" t="s">
        <v>1314</v>
      </c>
      <c r="B489" s="208" t="s">
        <v>4746</v>
      </c>
      <c r="C489" s="205" t="s">
        <v>302</v>
      </c>
      <c r="D489" s="203">
        <v>18187.66</v>
      </c>
      <c r="E489" s="203"/>
      <c r="F489" s="206">
        <f>TRUNC(E489*D489,2)</f>
        <v>0</v>
      </c>
      <c r="G489" s="461"/>
      <c r="K489" s="350"/>
      <c r="M489" s="562"/>
      <c r="N489" s="562"/>
    </row>
    <row r="490" spans="1:14" s="463" customFormat="1" ht="20.100000000000001" customHeight="1" outlineLevel="2">
      <c r="A490" s="200"/>
      <c r="B490" s="209"/>
      <c r="C490" s="205"/>
      <c r="D490" s="203"/>
      <c r="E490" s="203"/>
      <c r="F490" s="206"/>
      <c r="G490" s="461"/>
      <c r="K490" s="350"/>
      <c r="M490" s="562"/>
      <c r="N490" s="562"/>
    </row>
    <row r="491" spans="1:14" s="463" customFormat="1" ht="20.100000000000001" customHeight="1" outlineLevel="2">
      <c r="A491" s="207" t="s">
        <v>1315</v>
      </c>
      <c r="B491" s="250" t="s">
        <v>492</v>
      </c>
      <c r="C491" s="201"/>
      <c r="D491" s="202"/>
      <c r="E491" s="203"/>
      <c r="F491" s="204"/>
      <c r="G491" s="461"/>
      <c r="K491" s="350"/>
      <c r="M491" s="562"/>
      <c r="N491" s="562"/>
    </row>
    <row r="492" spans="1:14" s="463" customFormat="1" ht="28.5" outlineLevel="2">
      <c r="A492" s="200" t="s">
        <v>1316</v>
      </c>
      <c r="B492" s="208" t="s">
        <v>4747</v>
      </c>
      <c r="C492" s="205" t="s">
        <v>302</v>
      </c>
      <c r="D492" s="203">
        <v>19744.84</v>
      </c>
      <c r="E492" s="203"/>
      <c r="F492" s="206">
        <f>TRUNC(E492*D492,2)</f>
        <v>0</v>
      </c>
      <c r="G492" s="461"/>
      <c r="K492" s="350"/>
      <c r="M492" s="562"/>
      <c r="N492" s="562"/>
    </row>
    <row r="493" spans="1:14" s="463" customFormat="1" ht="20.100000000000001" customHeight="1" outlineLevel="2">
      <c r="A493" s="200"/>
      <c r="B493" s="209"/>
      <c r="C493" s="205"/>
      <c r="D493" s="203"/>
      <c r="E493" s="203"/>
      <c r="F493" s="206"/>
      <c r="G493" s="461"/>
      <c r="K493" s="350"/>
      <c r="M493" s="562"/>
      <c r="N493" s="562"/>
    </row>
    <row r="494" spans="1:14" s="463" customFormat="1" ht="20.100000000000001" customHeight="1" outlineLevel="2">
      <c r="A494" s="207" t="s">
        <v>1317</v>
      </c>
      <c r="B494" s="250" t="s">
        <v>493</v>
      </c>
      <c r="C494" s="201"/>
      <c r="D494" s="202"/>
      <c r="E494" s="203"/>
      <c r="F494" s="204"/>
      <c r="G494" s="461"/>
      <c r="K494" s="350"/>
      <c r="M494" s="562"/>
      <c r="N494" s="562"/>
    </row>
    <row r="495" spans="1:14" s="463" customFormat="1" ht="28.5" outlineLevel="2">
      <c r="A495" s="200" t="s">
        <v>1318</v>
      </c>
      <c r="B495" s="208" t="s">
        <v>4748</v>
      </c>
      <c r="C495" s="205" t="s">
        <v>302</v>
      </c>
      <c r="D495" s="203">
        <v>9996.68</v>
      </c>
      <c r="E495" s="203"/>
      <c r="F495" s="206">
        <f>TRUNC(E495*D495,2)</f>
        <v>0</v>
      </c>
      <c r="G495" s="461"/>
      <c r="K495" s="350"/>
      <c r="M495" s="562"/>
      <c r="N495" s="562"/>
    </row>
    <row r="496" spans="1:14" s="463" customFormat="1" ht="20.100000000000001" customHeight="1" outlineLevel="2">
      <c r="A496" s="200"/>
      <c r="B496" s="209"/>
      <c r="C496" s="205"/>
      <c r="D496" s="203"/>
      <c r="E496" s="203"/>
      <c r="F496" s="206"/>
      <c r="G496" s="461"/>
      <c r="K496" s="350"/>
      <c r="M496" s="562"/>
      <c r="N496" s="562"/>
    </row>
    <row r="497" spans="1:14" s="463" customFormat="1" ht="20.100000000000001" customHeight="1" outlineLevel="2">
      <c r="A497" s="207" t="s">
        <v>1319</v>
      </c>
      <c r="B497" s="250" t="s">
        <v>494</v>
      </c>
      <c r="C497" s="201"/>
      <c r="D497" s="202"/>
      <c r="E497" s="203"/>
      <c r="F497" s="204"/>
      <c r="G497" s="461"/>
      <c r="K497" s="350"/>
      <c r="M497" s="562"/>
      <c r="N497" s="562"/>
    </row>
    <row r="498" spans="1:14" s="463" customFormat="1" ht="28.5" outlineLevel="2">
      <c r="A498" s="200" t="s">
        <v>1320</v>
      </c>
      <c r="B498" s="208" t="s">
        <v>4749</v>
      </c>
      <c r="C498" s="205" t="s">
        <v>302</v>
      </c>
      <c r="D498" s="203">
        <v>8776.2900000000009</v>
      </c>
      <c r="E498" s="203"/>
      <c r="F498" s="206">
        <f>TRUNC(E498*D498,2)</f>
        <v>0</v>
      </c>
      <c r="G498" s="461"/>
      <c r="K498" s="350"/>
      <c r="M498" s="562"/>
      <c r="N498" s="562"/>
    </row>
    <row r="499" spans="1:14" s="463" customFormat="1" ht="20.100000000000001" customHeight="1" outlineLevel="2">
      <c r="A499" s="200"/>
      <c r="B499" s="209"/>
      <c r="C499" s="205"/>
      <c r="D499" s="203"/>
      <c r="E499" s="203"/>
      <c r="F499" s="206"/>
      <c r="G499" s="461"/>
      <c r="K499" s="350"/>
      <c r="M499" s="562"/>
      <c r="N499" s="562"/>
    </row>
    <row r="500" spans="1:14" s="463" customFormat="1" ht="20.100000000000001" customHeight="1" outlineLevel="2">
      <c r="A500" s="207" t="s">
        <v>1321</v>
      </c>
      <c r="B500" s="250" t="s">
        <v>495</v>
      </c>
      <c r="C500" s="201"/>
      <c r="D500" s="202"/>
      <c r="E500" s="203"/>
      <c r="F500" s="204"/>
      <c r="G500" s="461"/>
      <c r="K500" s="350"/>
      <c r="M500" s="562"/>
      <c r="N500" s="562"/>
    </row>
    <row r="501" spans="1:14" s="463" customFormat="1" ht="42.75" outlineLevel="2">
      <c r="A501" s="200" t="s">
        <v>1322</v>
      </c>
      <c r="B501" s="208" t="s">
        <v>4750</v>
      </c>
      <c r="C501" s="205" t="s">
        <v>302</v>
      </c>
      <c r="D501" s="203">
        <v>8408.2000000000007</v>
      </c>
      <c r="E501" s="203"/>
      <c r="F501" s="206">
        <f>TRUNC(E501*D501,2)</f>
        <v>0</v>
      </c>
      <c r="G501" s="461"/>
      <c r="K501" s="350"/>
      <c r="M501" s="562"/>
      <c r="N501" s="562"/>
    </row>
    <row r="502" spans="1:14" s="463" customFormat="1" ht="20.100000000000001" customHeight="1" outlineLevel="2">
      <c r="A502" s="200"/>
      <c r="B502" s="209"/>
      <c r="C502" s="205"/>
      <c r="D502" s="203"/>
      <c r="E502" s="203"/>
      <c r="F502" s="206"/>
      <c r="G502" s="461"/>
      <c r="K502" s="350"/>
      <c r="M502" s="562"/>
      <c r="N502" s="562"/>
    </row>
    <row r="503" spans="1:14" s="463" customFormat="1" ht="20.100000000000001" customHeight="1" outlineLevel="2">
      <c r="A503" s="207" t="s">
        <v>1323</v>
      </c>
      <c r="B503" s="250" t="s">
        <v>496</v>
      </c>
      <c r="C503" s="201"/>
      <c r="D503" s="202"/>
      <c r="E503" s="203"/>
      <c r="F503" s="204"/>
      <c r="G503" s="461"/>
      <c r="K503" s="350"/>
      <c r="M503" s="562"/>
      <c r="N503" s="562"/>
    </row>
    <row r="504" spans="1:14" s="463" customFormat="1" ht="42.75" outlineLevel="2">
      <c r="A504" s="200" t="s">
        <v>1324</v>
      </c>
      <c r="B504" s="208" t="s">
        <v>4751</v>
      </c>
      <c r="C504" s="205" t="s">
        <v>302</v>
      </c>
      <c r="D504" s="203">
        <v>10249.459999999999</v>
      </c>
      <c r="E504" s="203"/>
      <c r="F504" s="206">
        <f>TRUNC(E504*D504,2)</f>
        <v>0</v>
      </c>
      <c r="G504" s="461"/>
      <c r="K504" s="350"/>
      <c r="M504" s="562"/>
      <c r="N504" s="562"/>
    </row>
    <row r="505" spans="1:14" s="463" customFormat="1" ht="20.100000000000001" customHeight="1" outlineLevel="2">
      <c r="A505" s="200"/>
      <c r="B505" s="208"/>
      <c r="C505" s="205"/>
      <c r="D505" s="203"/>
      <c r="E505" s="203"/>
      <c r="F505" s="206"/>
      <c r="G505" s="461"/>
      <c r="K505" s="350"/>
      <c r="M505" s="562"/>
      <c r="N505" s="562"/>
    </row>
    <row r="506" spans="1:14" s="463" customFormat="1" ht="20.100000000000001" customHeight="1" outlineLevel="2">
      <c r="A506" s="207" t="s">
        <v>1325</v>
      </c>
      <c r="B506" s="250" t="s">
        <v>497</v>
      </c>
      <c r="C506" s="201"/>
      <c r="D506" s="202"/>
      <c r="E506" s="203"/>
      <c r="F506" s="204"/>
      <c r="G506" s="461"/>
      <c r="K506" s="350"/>
      <c r="M506" s="562"/>
      <c r="N506" s="562"/>
    </row>
    <row r="507" spans="1:14" s="463" customFormat="1" ht="28.5" outlineLevel="2">
      <c r="A507" s="200" t="s">
        <v>1326</v>
      </c>
      <c r="B507" s="208" t="s">
        <v>4752</v>
      </c>
      <c r="C507" s="205" t="s">
        <v>302</v>
      </c>
      <c r="D507" s="203">
        <v>3629.47</v>
      </c>
      <c r="E507" s="203"/>
      <c r="F507" s="206">
        <f>TRUNC(E507*D507,2)</f>
        <v>0</v>
      </c>
      <c r="G507" s="461"/>
      <c r="K507" s="350"/>
      <c r="M507" s="562"/>
      <c r="N507" s="562"/>
    </row>
    <row r="508" spans="1:14" s="463" customFormat="1" ht="20.100000000000001" customHeight="1" outlineLevel="2">
      <c r="A508" s="200"/>
      <c r="B508" s="208"/>
      <c r="C508" s="205"/>
      <c r="D508" s="203"/>
      <c r="E508" s="203"/>
      <c r="F508" s="206"/>
      <c r="G508" s="461"/>
      <c r="K508" s="350"/>
      <c r="M508" s="562"/>
      <c r="N508" s="562"/>
    </row>
    <row r="509" spans="1:14" s="463" customFormat="1" ht="20.100000000000001" customHeight="1" outlineLevel="2">
      <c r="A509" s="207" t="s">
        <v>1327</v>
      </c>
      <c r="B509" s="250" t="s">
        <v>498</v>
      </c>
      <c r="C509" s="201"/>
      <c r="D509" s="202"/>
      <c r="E509" s="203"/>
      <c r="F509" s="204"/>
      <c r="G509" s="461"/>
      <c r="K509" s="350"/>
      <c r="M509" s="562"/>
      <c r="N509" s="562"/>
    </row>
    <row r="510" spans="1:14" s="463" customFormat="1" ht="28.5" outlineLevel="2">
      <c r="A510" s="200" t="s">
        <v>1328</v>
      </c>
      <c r="B510" s="208" t="s">
        <v>4753</v>
      </c>
      <c r="C510" s="205" t="s">
        <v>302</v>
      </c>
      <c r="D510" s="203">
        <v>6511.31</v>
      </c>
      <c r="E510" s="203"/>
      <c r="F510" s="206">
        <f>TRUNC(E510*D510,2)</f>
        <v>0</v>
      </c>
      <c r="G510" s="461"/>
      <c r="K510" s="350"/>
      <c r="M510" s="562"/>
      <c r="N510" s="562"/>
    </row>
    <row r="511" spans="1:14" s="463" customFormat="1" ht="20.100000000000001" customHeight="1" outlineLevel="2">
      <c r="A511" s="200"/>
      <c r="B511" s="208"/>
      <c r="C511" s="205"/>
      <c r="D511" s="203"/>
      <c r="E511" s="203"/>
      <c r="F511" s="206"/>
      <c r="G511" s="461"/>
      <c r="K511" s="350"/>
      <c r="M511" s="562"/>
      <c r="N511" s="562"/>
    </row>
    <row r="512" spans="1:14" s="463" customFormat="1" ht="20.100000000000001" customHeight="1" outlineLevel="2">
      <c r="A512" s="207" t="s">
        <v>1329</v>
      </c>
      <c r="B512" s="250" t="s">
        <v>4754</v>
      </c>
      <c r="C512" s="201"/>
      <c r="D512" s="202"/>
      <c r="E512" s="203"/>
      <c r="F512" s="204"/>
      <c r="G512" s="461"/>
      <c r="K512" s="350"/>
      <c r="M512" s="562"/>
      <c r="N512" s="562"/>
    </row>
    <row r="513" spans="1:14" s="463" customFormat="1" ht="28.5" outlineLevel="2">
      <c r="A513" s="200" t="s">
        <v>1330</v>
      </c>
      <c r="B513" s="208" t="s">
        <v>4755</v>
      </c>
      <c r="C513" s="205" t="s">
        <v>302</v>
      </c>
      <c r="D513" s="203">
        <v>720.02</v>
      </c>
      <c r="E513" s="203"/>
      <c r="F513" s="206">
        <f>TRUNC(E513*D513,2)</f>
        <v>0</v>
      </c>
      <c r="G513" s="461"/>
      <c r="K513" s="350"/>
      <c r="M513" s="562"/>
      <c r="N513" s="562"/>
    </row>
    <row r="514" spans="1:14" s="463" customFormat="1" ht="20.100000000000001" customHeight="1" outlineLevel="2">
      <c r="A514" s="200"/>
      <c r="B514" s="208"/>
      <c r="C514" s="205"/>
      <c r="D514" s="203"/>
      <c r="E514" s="203"/>
      <c r="F514" s="206"/>
      <c r="G514" s="461"/>
      <c r="K514" s="350"/>
      <c r="M514" s="562"/>
      <c r="N514" s="562"/>
    </row>
    <row r="515" spans="1:14" s="463" customFormat="1" ht="20.100000000000001" customHeight="1" outlineLevel="2">
      <c r="A515" s="207" t="s">
        <v>1331</v>
      </c>
      <c r="B515" s="250" t="s">
        <v>499</v>
      </c>
      <c r="C515" s="201"/>
      <c r="D515" s="202"/>
      <c r="E515" s="203"/>
      <c r="F515" s="204"/>
      <c r="G515" s="461"/>
      <c r="K515" s="350"/>
      <c r="M515" s="562"/>
      <c r="N515" s="562"/>
    </row>
    <row r="516" spans="1:14" s="463" customFormat="1" ht="28.5" outlineLevel="2">
      <c r="A516" s="200" t="s">
        <v>1332</v>
      </c>
      <c r="B516" s="208" t="s">
        <v>4756</v>
      </c>
      <c r="C516" s="205" t="s">
        <v>302</v>
      </c>
      <c r="D516" s="203">
        <v>987.61</v>
      </c>
      <c r="E516" s="203"/>
      <c r="F516" s="206">
        <f>TRUNC(E516*D516,2)</f>
        <v>0</v>
      </c>
      <c r="G516" s="461"/>
      <c r="K516" s="350"/>
      <c r="M516" s="562"/>
      <c r="N516" s="562"/>
    </row>
    <row r="517" spans="1:14" s="463" customFormat="1" ht="20.100000000000001" customHeight="1" outlineLevel="2">
      <c r="A517" s="200"/>
      <c r="B517" s="208"/>
      <c r="C517" s="205"/>
      <c r="D517" s="203"/>
      <c r="E517" s="203"/>
      <c r="F517" s="206"/>
      <c r="G517" s="461"/>
      <c r="K517" s="350"/>
      <c r="M517" s="562"/>
      <c r="N517" s="562"/>
    </row>
    <row r="518" spans="1:14" s="463" customFormat="1" ht="20.100000000000001" customHeight="1" outlineLevel="2">
      <c r="A518" s="207" t="s">
        <v>1333</v>
      </c>
      <c r="B518" s="250" t="s">
        <v>500</v>
      </c>
      <c r="C518" s="201"/>
      <c r="D518" s="202"/>
      <c r="E518" s="203"/>
      <c r="F518" s="204"/>
      <c r="G518" s="461"/>
      <c r="K518" s="350"/>
      <c r="M518" s="562"/>
      <c r="N518" s="562"/>
    </row>
    <row r="519" spans="1:14" s="463" customFormat="1" ht="28.5" outlineLevel="2">
      <c r="A519" s="200" t="s">
        <v>1334</v>
      </c>
      <c r="B519" s="208" t="s">
        <v>4757</v>
      </c>
      <c r="C519" s="205" t="s">
        <v>302</v>
      </c>
      <c r="D519" s="203">
        <v>719.7</v>
      </c>
      <c r="E519" s="203"/>
      <c r="F519" s="206">
        <f>TRUNC(E519*D519,2)</f>
        <v>0</v>
      </c>
      <c r="G519" s="461"/>
      <c r="K519" s="350"/>
      <c r="M519" s="562"/>
      <c r="N519" s="562"/>
    </row>
    <row r="520" spans="1:14" s="463" customFormat="1" ht="20.100000000000001" customHeight="1" outlineLevel="2">
      <c r="A520" s="200"/>
      <c r="B520" s="208"/>
      <c r="C520" s="205"/>
      <c r="D520" s="203"/>
      <c r="E520" s="203"/>
      <c r="F520" s="206"/>
      <c r="G520" s="461"/>
      <c r="K520" s="350"/>
      <c r="M520" s="562"/>
      <c r="N520" s="562"/>
    </row>
    <row r="521" spans="1:14" s="463" customFormat="1" ht="20.100000000000001" customHeight="1" outlineLevel="2">
      <c r="A521" s="207" t="s">
        <v>1335</v>
      </c>
      <c r="B521" s="250" t="s">
        <v>501</v>
      </c>
      <c r="C521" s="201"/>
      <c r="D521" s="202"/>
      <c r="E521" s="203"/>
      <c r="F521" s="204"/>
      <c r="G521" s="461"/>
      <c r="K521" s="350"/>
      <c r="M521" s="562"/>
      <c r="N521" s="562"/>
    </row>
    <row r="522" spans="1:14" s="463" customFormat="1" ht="34.5" customHeight="1" outlineLevel="2">
      <c r="A522" s="200" t="s">
        <v>1336</v>
      </c>
      <c r="B522" s="208" t="s">
        <v>4758</v>
      </c>
      <c r="C522" s="205" t="s">
        <v>302</v>
      </c>
      <c r="D522" s="203">
        <v>13240.62</v>
      </c>
      <c r="E522" s="203"/>
      <c r="F522" s="206">
        <f>TRUNC(E522*D522,2)</f>
        <v>0</v>
      </c>
      <c r="G522" s="461"/>
      <c r="K522" s="350"/>
      <c r="M522" s="562"/>
      <c r="N522" s="562"/>
    </row>
    <row r="523" spans="1:14" s="463" customFormat="1" ht="20.100000000000001" customHeight="1" outlineLevel="2">
      <c r="A523" s="200"/>
      <c r="B523" s="208"/>
      <c r="C523" s="205"/>
      <c r="D523" s="203"/>
      <c r="E523" s="203"/>
      <c r="F523" s="206"/>
      <c r="G523" s="461"/>
      <c r="K523" s="350"/>
      <c r="M523" s="562"/>
      <c r="N523" s="562"/>
    </row>
    <row r="524" spans="1:14" s="463" customFormat="1" ht="20.100000000000001" customHeight="1" outlineLevel="2">
      <c r="A524" s="207" t="s">
        <v>1337</v>
      </c>
      <c r="B524" s="250" t="s">
        <v>502</v>
      </c>
      <c r="C524" s="201"/>
      <c r="D524" s="202"/>
      <c r="E524" s="203"/>
      <c r="F524" s="204"/>
      <c r="G524" s="461"/>
      <c r="K524" s="350"/>
      <c r="M524" s="562"/>
      <c r="N524" s="562"/>
    </row>
    <row r="525" spans="1:14" s="463" customFormat="1" ht="34.5" customHeight="1" outlineLevel="2">
      <c r="A525" s="200" t="s">
        <v>1338</v>
      </c>
      <c r="B525" s="208" t="s">
        <v>4759</v>
      </c>
      <c r="C525" s="205" t="s">
        <v>302</v>
      </c>
      <c r="D525" s="203">
        <v>1462.07</v>
      </c>
      <c r="E525" s="203"/>
      <c r="F525" s="206">
        <f>TRUNC(E525*D525,2)</f>
        <v>0</v>
      </c>
      <c r="G525" s="461"/>
      <c r="K525" s="350"/>
      <c r="M525" s="562"/>
      <c r="N525" s="562"/>
    </row>
    <row r="526" spans="1:14" s="463" customFormat="1" ht="20.100000000000001" customHeight="1" outlineLevel="2">
      <c r="A526" s="200"/>
      <c r="B526" s="209"/>
      <c r="C526" s="205"/>
      <c r="D526" s="203"/>
      <c r="E526" s="203"/>
      <c r="F526" s="206"/>
      <c r="G526" s="461"/>
      <c r="K526" s="350"/>
      <c r="M526" s="562"/>
      <c r="N526" s="562"/>
    </row>
    <row r="527" spans="1:14" s="463" customFormat="1" ht="20.100000000000001" customHeight="1" outlineLevel="2">
      <c r="A527" s="207" t="s">
        <v>1339</v>
      </c>
      <c r="B527" s="250" t="s">
        <v>503</v>
      </c>
      <c r="C527" s="201"/>
      <c r="D527" s="202"/>
      <c r="E527" s="203"/>
      <c r="F527" s="204"/>
      <c r="G527" s="461"/>
      <c r="K527" s="350"/>
      <c r="M527" s="562"/>
      <c r="N527" s="562"/>
    </row>
    <row r="528" spans="1:14" s="463" customFormat="1" ht="33.75" customHeight="1" outlineLevel="2">
      <c r="A528" s="200" t="s">
        <v>1340</v>
      </c>
      <c r="B528" s="208" t="s">
        <v>4760</v>
      </c>
      <c r="C528" s="205" t="s">
        <v>302</v>
      </c>
      <c r="D528" s="203">
        <v>5348.24</v>
      </c>
      <c r="E528" s="203"/>
      <c r="F528" s="206">
        <f>TRUNC(E528*D528,2)</f>
        <v>0</v>
      </c>
      <c r="G528" s="461"/>
      <c r="K528" s="350"/>
      <c r="M528" s="562"/>
      <c r="N528" s="562"/>
    </row>
    <row r="529" spans="1:14" s="463" customFormat="1" ht="20.100000000000001" customHeight="1" outlineLevel="2">
      <c r="A529" s="200"/>
      <c r="B529" s="209"/>
      <c r="C529" s="205"/>
      <c r="D529" s="203"/>
      <c r="E529" s="203"/>
      <c r="F529" s="206"/>
      <c r="G529" s="461"/>
      <c r="K529" s="350"/>
      <c r="M529" s="562"/>
      <c r="N529" s="562"/>
    </row>
    <row r="530" spans="1:14" s="463" customFormat="1" ht="20.100000000000001" customHeight="1" outlineLevel="2">
      <c r="A530" s="207" t="s">
        <v>1341</v>
      </c>
      <c r="B530" s="250" t="s">
        <v>504</v>
      </c>
      <c r="C530" s="201"/>
      <c r="D530" s="202"/>
      <c r="E530" s="203"/>
      <c r="F530" s="204"/>
      <c r="G530" s="461"/>
      <c r="K530" s="350"/>
      <c r="M530" s="562"/>
      <c r="N530" s="562"/>
    </row>
    <row r="531" spans="1:14" s="463" customFormat="1" ht="28.5" outlineLevel="2">
      <c r="A531" s="200" t="s">
        <v>1342</v>
      </c>
      <c r="B531" s="209" t="s">
        <v>4761</v>
      </c>
      <c r="C531" s="205" t="s">
        <v>302</v>
      </c>
      <c r="D531" s="203">
        <v>256611.57</v>
      </c>
      <c r="E531" s="203"/>
      <c r="F531" s="206">
        <f>TRUNC(E531*D531,2)</f>
        <v>0</v>
      </c>
      <c r="G531" s="461"/>
      <c r="K531" s="350"/>
      <c r="M531" s="562"/>
      <c r="N531" s="562"/>
    </row>
    <row r="532" spans="1:14" s="463" customFormat="1" ht="20.100000000000001" customHeight="1" outlineLevel="2">
      <c r="A532" s="200"/>
      <c r="B532" s="208"/>
      <c r="C532" s="205"/>
      <c r="D532" s="203"/>
      <c r="E532" s="203"/>
      <c r="F532" s="206"/>
      <c r="G532" s="461"/>
      <c r="K532" s="350"/>
      <c r="M532" s="562"/>
      <c r="N532" s="562"/>
    </row>
    <row r="533" spans="1:14" s="463" customFormat="1" ht="20.100000000000001" customHeight="1" outlineLevel="2">
      <c r="A533" s="207" t="s">
        <v>1343</v>
      </c>
      <c r="B533" s="250" t="s">
        <v>505</v>
      </c>
      <c r="C533" s="201"/>
      <c r="D533" s="202"/>
      <c r="E533" s="203"/>
      <c r="F533" s="204"/>
      <c r="G533" s="461"/>
      <c r="K533" s="350"/>
      <c r="M533" s="562"/>
      <c r="N533" s="562"/>
    </row>
    <row r="534" spans="1:14" s="463" customFormat="1" ht="28.5" outlineLevel="2">
      <c r="A534" s="200" t="s">
        <v>1344</v>
      </c>
      <c r="B534" s="209" t="s">
        <v>4762</v>
      </c>
      <c r="C534" s="205" t="s">
        <v>302</v>
      </c>
      <c r="D534" s="203">
        <v>36982.300000000003</v>
      </c>
      <c r="E534" s="203"/>
      <c r="F534" s="206">
        <f>TRUNC(E534*D534,2)</f>
        <v>0</v>
      </c>
      <c r="G534" s="461"/>
      <c r="K534" s="350"/>
      <c r="M534" s="562"/>
      <c r="N534" s="562"/>
    </row>
    <row r="535" spans="1:14" s="463" customFormat="1" ht="20.100000000000001" customHeight="1" outlineLevel="2">
      <c r="A535" s="200"/>
      <c r="B535" s="208"/>
      <c r="C535" s="205"/>
      <c r="D535" s="203"/>
      <c r="E535" s="203"/>
      <c r="F535" s="206"/>
      <c r="G535" s="461"/>
      <c r="K535" s="350"/>
      <c r="M535" s="562"/>
      <c r="N535" s="562"/>
    </row>
    <row r="536" spans="1:14" s="463" customFormat="1" ht="20.100000000000001" customHeight="1" outlineLevel="2">
      <c r="A536" s="207" t="s">
        <v>1345</v>
      </c>
      <c r="B536" s="250" t="s">
        <v>445</v>
      </c>
      <c r="C536" s="201"/>
      <c r="D536" s="202"/>
      <c r="E536" s="203"/>
      <c r="F536" s="204"/>
      <c r="G536" s="461"/>
      <c r="K536" s="350"/>
      <c r="M536" s="562"/>
      <c r="N536" s="562"/>
    </row>
    <row r="537" spans="1:14" s="463" customFormat="1" ht="41.25" customHeight="1" outlineLevel="2">
      <c r="A537" s="200" t="s">
        <v>1346</v>
      </c>
      <c r="B537" s="208" t="s">
        <v>4763</v>
      </c>
      <c r="C537" s="205" t="s">
        <v>302</v>
      </c>
      <c r="D537" s="203">
        <v>79444.350000000006</v>
      </c>
      <c r="E537" s="203"/>
      <c r="F537" s="206">
        <f>TRUNC(E537*D537,2)</f>
        <v>0</v>
      </c>
      <c r="G537" s="461"/>
      <c r="K537" s="350"/>
      <c r="M537" s="562"/>
      <c r="N537" s="562"/>
    </row>
    <row r="538" spans="1:14" s="463" customFormat="1" ht="20.100000000000001" customHeight="1" outlineLevel="2">
      <c r="A538" s="200"/>
      <c r="B538" s="208"/>
      <c r="C538" s="205"/>
      <c r="D538" s="203"/>
      <c r="E538" s="203"/>
      <c r="F538" s="206"/>
      <c r="G538" s="461"/>
      <c r="K538" s="350"/>
      <c r="M538" s="562"/>
      <c r="N538" s="562"/>
    </row>
    <row r="539" spans="1:14" s="463" customFormat="1" ht="20.100000000000001" customHeight="1" outlineLevel="2">
      <c r="A539" s="207" t="s">
        <v>1347</v>
      </c>
      <c r="B539" s="250" t="s">
        <v>506</v>
      </c>
      <c r="C539" s="201"/>
      <c r="D539" s="202"/>
      <c r="E539" s="203"/>
      <c r="F539" s="204"/>
      <c r="G539" s="461"/>
      <c r="K539" s="350"/>
      <c r="M539" s="562"/>
      <c r="N539" s="562"/>
    </row>
    <row r="540" spans="1:14" s="463" customFormat="1" ht="42.75" outlineLevel="2">
      <c r="A540" s="200" t="s">
        <v>1348</v>
      </c>
      <c r="B540" s="208" t="s">
        <v>4764</v>
      </c>
      <c r="C540" s="205" t="s">
        <v>302</v>
      </c>
      <c r="D540" s="203">
        <v>17938.990000000002</v>
      </c>
      <c r="E540" s="203"/>
      <c r="F540" s="206">
        <f>TRUNC(E540*D540,2)</f>
        <v>0</v>
      </c>
      <c r="G540" s="461"/>
      <c r="K540" s="350"/>
      <c r="M540" s="562"/>
      <c r="N540" s="562"/>
    </row>
    <row r="541" spans="1:14" s="463" customFormat="1" ht="20.100000000000001" customHeight="1" outlineLevel="2">
      <c r="A541" s="200"/>
      <c r="B541" s="208"/>
      <c r="C541" s="205"/>
      <c r="D541" s="203"/>
      <c r="E541" s="203"/>
      <c r="F541" s="206"/>
      <c r="G541" s="461"/>
      <c r="K541" s="350"/>
      <c r="M541" s="562"/>
      <c r="N541" s="562"/>
    </row>
    <row r="542" spans="1:14" s="463" customFormat="1" ht="20.100000000000001" customHeight="1" outlineLevel="2">
      <c r="A542" s="207" t="s">
        <v>1349</v>
      </c>
      <c r="B542" s="250" t="s">
        <v>507</v>
      </c>
      <c r="C542" s="201"/>
      <c r="D542" s="202"/>
      <c r="E542" s="203"/>
      <c r="F542" s="204"/>
      <c r="G542" s="461"/>
      <c r="K542" s="350"/>
      <c r="M542" s="562"/>
      <c r="N542" s="562"/>
    </row>
    <row r="543" spans="1:14" s="463" customFormat="1" ht="28.5" outlineLevel="2">
      <c r="A543" s="200" t="s">
        <v>1350</v>
      </c>
      <c r="B543" s="208" t="s">
        <v>4765</v>
      </c>
      <c r="C543" s="205" t="s">
        <v>302</v>
      </c>
      <c r="D543" s="203">
        <v>45495.67</v>
      </c>
      <c r="E543" s="203"/>
      <c r="F543" s="206">
        <f>TRUNC(E543*D543,2)</f>
        <v>0</v>
      </c>
      <c r="G543" s="461"/>
      <c r="K543" s="350"/>
      <c r="M543" s="562"/>
      <c r="N543" s="562"/>
    </row>
    <row r="544" spans="1:14" s="463" customFormat="1" ht="20.100000000000001" customHeight="1" outlineLevel="2">
      <c r="A544" s="200"/>
      <c r="B544" s="208"/>
      <c r="C544" s="205"/>
      <c r="D544" s="203"/>
      <c r="E544" s="203"/>
      <c r="F544" s="206"/>
      <c r="G544" s="461"/>
      <c r="K544" s="350"/>
      <c r="M544" s="562"/>
      <c r="N544" s="562"/>
    </row>
    <row r="545" spans="1:14" s="463" customFormat="1" ht="20.100000000000001" customHeight="1" outlineLevel="2">
      <c r="A545" s="207" t="s">
        <v>1351</v>
      </c>
      <c r="B545" s="250" t="s">
        <v>508</v>
      </c>
      <c r="C545" s="201"/>
      <c r="D545" s="202"/>
      <c r="E545" s="203"/>
      <c r="F545" s="204"/>
      <c r="G545" s="461"/>
      <c r="K545" s="350"/>
      <c r="M545" s="562"/>
      <c r="N545" s="562"/>
    </row>
    <row r="546" spans="1:14" s="463" customFormat="1" ht="28.5" outlineLevel="2">
      <c r="A546" s="200" t="s">
        <v>1352</v>
      </c>
      <c r="B546" s="208" t="s">
        <v>4766</v>
      </c>
      <c r="C546" s="205" t="s">
        <v>302</v>
      </c>
      <c r="D546" s="203">
        <v>499.12</v>
      </c>
      <c r="E546" s="203"/>
      <c r="F546" s="206">
        <f>TRUNC(E546*D546,2)</f>
        <v>0</v>
      </c>
      <c r="G546" s="461"/>
      <c r="K546" s="350"/>
      <c r="M546" s="562"/>
      <c r="N546" s="562"/>
    </row>
    <row r="547" spans="1:14" s="463" customFormat="1" ht="20.100000000000001" customHeight="1" outlineLevel="2">
      <c r="A547" s="200"/>
      <c r="B547" s="209"/>
      <c r="C547" s="205"/>
      <c r="D547" s="203"/>
      <c r="E547" s="203"/>
      <c r="F547" s="206"/>
      <c r="G547" s="461"/>
      <c r="K547" s="350"/>
      <c r="M547" s="562"/>
      <c r="N547" s="562"/>
    </row>
    <row r="548" spans="1:14" s="463" customFormat="1" ht="20.100000000000001" customHeight="1" outlineLevel="2">
      <c r="A548" s="207" t="s">
        <v>1353</v>
      </c>
      <c r="B548" s="250" t="s">
        <v>509</v>
      </c>
      <c r="C548" s="201"/>
      <c r="D548" s="202"/>
      <c r="E548" s="203"/>
      <c r="F548" s="204"/>
      <c r="G548" s="461"/>
      <c r="K548" s="350"/>
      <c r="M548" s="562"/>
      <c r="N548" s="562"/>
    </row>
    <row r="549" spans="1:14" s="463" customFormat="1" ht="28.5" outlineLevel="2">
      <c r="A549" s="200" t="s">
        <v>1354</v>
      </c>
      <c r="B549" s="208" t="s">
        <v>4767</v>
      </c>
      <c r="C549" s="205" t="s">
        <v>302</v>
      </c>
      <c r="D549" s="203">
        <v>7744.3</v>
      </c>
      <c r="E549" s="203"/>
      <c r="F549" s="206">
        <f>TRUNC(E549*D549,2)</f>
        <v>0</v>
      </c>
      <c r="G549" s="461"/>
      <c r="K549" s="350"/>
      <c r="M549" s="562"/>
      <c r="N549" s="562"/>
    </row>
    <row r="550" spans="1:14" s="463" customFormat="1" ht="20.100000000000001" customHeight="1" outlineLevel="2">
      <c r="A550" s="200"/>
      <c r="B550" s="209"/>
      <c r="C550" s="205"/>
      <c r="D550" s="203"/>
      <c r="E550" s="203"/>
      <c r="F550" s="206"/>
      <c r="G550" s="461"/>
      <c r="K550" s="350"/>
      <c r="M550" s="562"/>
      <c r="N550" s="562"/>
    </row>
    <row r="551" spans="1:14" s="463" customFormat="1" ht="20.100000000000001" customHeight="1" outlineLevel="2">
      <c r="A551" s="207" t="s">
        <v>1355</v>
      </c>
      <c r="B551" s="250" t="s">
        <v>510</v>
      </c>
      <c r="C551" s="201"/>
      <c r="D551" s="202"/>
      <c r="E551" s="203"/>
      <c r="F551" s="204"/>
      <c r="G551" s="461"/>
      <c r="K551" s="350"/>
      <c r="M551" s="562"/>
      <c r="N551" s="562"/>
    </row>
    <row r="552" spans="1:14" s="463" customFormat="1" ht="28.5" outlineLevel="2">
      <c r="A552" s="200" t="s">
        <v>1356</v>
      </c>
      <c r="B552" s="208" t="s">
        <v>4768</v>
      </c>
      <c r="C552" s="205" t="s">
        <v>302</v>
      </c>
      <c r="D552" s="203">
        <v>11627.48</v>
      </c>
      <c r="E552" s="203"/>
      <c r="F552" s="206">
        <f>TRUNC(E552*D552,2)</f>
        <v>0</v>
      </c>
      <c r="G552" s="461"/>
      <c r="K552" s="350"/>
      <c r="M552" s="562"/>
      <c r="N552" s="562"/>
    </row>
    <row r="553" spans="1:14" s="473" customFormat="1" ht="20.100000000000001" customHeight="1" outlineLevel="2">
      <c r="A553" s="200"/>
      <c r="B553" s="209"/>
      <c r="C553" s="205"/>
      <c r="D553" s="203"/>
      <c r="E553" s="203"/>
      <c r="F553" s="206"/>
      <c r="G553" s="472"/>
      <c r="K553" s="350"/>
      <c r="M553" s="565"/>
      <c r="N553" s="565"/>
    </row>
    <row r="554" spans="1:14" s="473" customFormat="1" ht="20.100000000000001" customHeight="1" outlineLevel="2">
      <c r="A554" s="207" t="s">
        <v>1357</v>
      </c>
      <c r="B554" s="250" t="s">
        <v>511</v>
      </c>
      <c r="C554" s="201"/>
      <c r="D554" s="202"/>
      <c r="E554" s="203"/>
      <c r="F554" s="204"/>
      <c r="G554" s="472"/>
      <c r="K554" s="350"/>
      <c r="M554" s="565"/>
      <c r="N554" s="565"/>
    </row>
    <row r="555" spans="1:14" s="473" customFormat="1" ht="42.75" outlineLevel="2">
      <c r="A555" s="200" t="s">
        <v>1358</v>
      </c>
      <c r="B555" s="209" t="s">
        <v>4769</v>
      </c>
      <c r="C555" s="205" t="s">
        <v>302</v>
      </c>
      <c r="D555" s="203">
        <v>22739.01</v>
      </c>
      <c r="E555" s="203"/>
      <c r="F555" s="206">
        <f>TRUNC(E555*D555,2)</f>
        <v>0</v>
      </c>
      <c r="G555" s="472"/>
      <c r="K555" s="350"/>
      <c r="M555" s="565"/>
      <c r="N555" s="565"/>
    </row>
    <row r="556" spans="1:14" s="463" customFormat="1" ht="20.100000000000001" customHeight="1" outlineLevel="2">
      <c r="A556" s="200" t="s">
        <v>1359</v>
      </c>
      <c r="B556" s="209" t="s">
        <v>512</v>
      </c>
      <c r="C556" s="205" t="s">
        <v>9</v>
      </c>
      <c r="D556" s="203">
        <v>284.7</v>
      </c>
      <c r="E556" s="203"/>
      <c r="F556" s="206">
        <f>TRUNC(E556*D556,2)</f>
        <v>0</v>
      </c>
      <c r="G556" s="461"/>
      <c r="K556" s="350"/>
      <c r="M556" s="562"/>
      <c r="N556" s="562"/>
    </row>
    <row r="557" spans="1:14" s="473" customFormat="1" ht="20.100000000000001" customHeight="1">
      <c r="A557" s="200"/>
      <c r="B557" s="209"/>
      <c r="C557" s="205"/>
      <c r="D557" s="203"/>
      <c r="E557" s="203"/>
      <c r="F557" s="206"/>
      <c r="G557" s="472"/>
      <c r="K557" s="350"/>
      <c r="M557" s="565"/>
      <c r="N557" s="565"/>
    </row>
    <row r="558" spans="1:14" ht="20.100000000000001" customHeight="1">
      <c r="A558" s="13">
        <v>5</v>
      </c>
      <c r="B558" s="111" t="s">
        <v>1039</v>
      </c>
      <c r="C558" s="15"/>
      <c r="D558" s="70"/>
      <c r="E558" s="70"/>
      <c r="F558" s="96">
        <f>SUBTOTAL(9,F559:F1064)</f>
        <v>0</v>
      </c>
      <c r="H558" s="460">
        <f>SUM(H559:H1021)</f>
        <v>0</v>
      </c>
      <c r="I558" s="456" t="b">
        <f>H558=F558</f>
        <v>1</v>
      </c>
      <c r="K558" s="350"/>
    </row>
    <row r="559" spans="1:14" ht="20.100000000000001" customHeight="1" outlineLevel="1">
      <c r="A559" s="2"/>
      <c r="B559" s="113"/>
      <c r="C559" s="6"/>
      <c r="D559" s="71"/>
      <c r="E559" s="71"/>
      <c r="F559" s="97"/>
      <c r="H559" s="456"/>
      <c r="K559" s="350"/>
    </row>
    <row r="560" spans="1:14" s="363" customFormat="1" ht="20.100000000000001" customHeight="1" outlineLevel="1">
      <c r="A560" s="159" t="s">
        <v>21</v>
      </c>
      <c r="B560" s="115" t="s">
        <v>20</v>
      </c>
      <c r="C560" s="59"/>
      <c r="D560" s="409"/>
      <c r="E560" s="72"/>
      <c r="F560" s="108">
        <f>SUBTOTAL(9,F561:F568)</f>
        <v>0</v>
      </c>
      <c r="G560" s="468" t="s">
        <v>2863</v>
      </c>
      <c r="H560" s="462">
        <f>+F560</f>
        <v>0</v>
      </c>
      <c r="I560" s="456"/>
      <c r="K560" s="350"/>
      <c r="L560" s="474"/>
      <c r="M560" s="564"/>
      <c r="N560" s="564"/>
    </row>
    <row r="561" spans="1:14" s="456" customFormat="1" ht="20.100000000000001" customHeight="1" outlineLevel="2">
      <c r="A561" s="189" t="s">
        <v>22</v>
      </c>
      <c r="B561" s="116" t="s">
        <v>2860</v>
      </c>
      <c r="C561" s="37"/>
      <c r="D561" s="281"/>
      <c r="E561" s="71"/>
      <c r="F561" s="100"/>
      <c r="G561" s="455"/>
      <c r="K561" s="350"/>
      <c r="M561" s="561"/>
      <c r="N561" s="561"/>
    </row>
    <row r="562" spans="1:14" s="456" customFormat="1" ht="42.75" outlineLevel="2">
      <c r="A562" s="147" t="s">
        <v>772</v>
      </c>
      <c r="B562" s="182" t="s">
        <v>2861</v>
      </c>
      <c r="C562" s="130" t="s">
        <v>9</v>
      </c>
      <c r="D562" s="152">
        <v>38589.5</v>
      </c>
      <c r="E562" s="92"/>
      <c r="F562" s="99">
        <f>TRUNC(E562*D562,2)</f>
        <v>0</v>
      </c>
      <c r="G562" s="455"/>
      <c r="K562" s="350"/>
      <c r="M562" s="561"/>
      <c r="N562" s="561"/>
    </row>
    <row r="563" spans="1:14" s="456" customFormat="1" ht="42.75" outlineLevel="2">
      <c r="A563" s="147" t="s">
        <v>773</v>
      </c>
      <c r="B563" s="282" t="s">
        <v>2862</v>
      </c>
      <c r="C563" s="130" t="s">
        <v>9</v>
      </c>
      <c r="D563" s="152">
        <v>5184.51</v>
      </c>
      <c r="E563" s="92"/>
      <c r="F563" s="99">
        <f>TRUNC(E563*D563,2)</f>
        <v>0</v>
      </c>
      <c r="G563" s="455"/>
      <c r="K563" s="350"/>
      <c r="M563" s="561"/>
      <c r="N563" s="561"/>
    </row>
    <row r="564" spans="1:14" s="456" customFormat="1" ht="20.100000000000001" customHeight="1" outlineLevel="2">
      <c r="A564" s="147"/>
      <c r="B564" s="282"/>
      <c r="C564" s="273"/>
      <c r="D564" s="152"/>
      <c r="E564" s="92"/>
      <c r="F564" s="97"/>
      <c r="G564" s="455"/>
      <c r="K564" s="350"/>
      <c r="M564" s="561"/>
      <c r="N564" s="561"/>
    </row>
    <row r="565" spans="1:14" s="456" customFormat="1" ht="20.100000000000001" customHeight="1" outlineLevel="2">
      <c r="A565" s="189" t="s">
        <v>23</v>
      </c>
      <c r="B565" s="116" t="s">
        <v>25</v>
      </c>
      <c r="C565" s="37"/>
      <c r="D565" s="281"/>
      <c r="E565" s="92"/>
      <c r="F565" s="100"/>
      <c r="G565" s="455"/>
      <c r="K565" s="350"/>
      <c r="M565" s="561"/>
      <c r="N565" s="561"/>
    </row>
    <row r="566" spans="1:14" s="456" customFormat="1" ht="57" outlineLevel="2">
      <c r="A566" s="147" t="s">
        <v>774</v>
      </c>
      <c r="B566" s="282" t="s">
        <v>27</v>
      </c>
      <c r="C566" s="130" t="s">
        <v>9</v>
      </c>
      <c r="D566" s="152">
        <v>875.37</v>
      </c>
      <c r="E566" s="92"/>
      <c r="F566" s="99">
        <f>TRUNC(E566*D566,2)</f>
        <v>0</v>
      </c>
      <c r="G566" s="455"/>
      <c r="K566" s="350"/>
      <c r="M566" s="561"/>
      <c r="N566" s="561"/>
    </row>
    <row r="567" spans="1:14" s="456" customFormat="1" ht="20.100000000000001" customHeight="1" outlineLevel="2">
      <c r="A567" s="189" t="s">
        <v>4685</v>
      </c>
      <c r="B567" s="414" t="s">
        <v>4684</v>
      </c>
      <c r="C567" s="317"/>
      <c r="D567" s="152"/>
      <c r="E567" s="71"/>
      <c r="F567" s="97"/>
      <c r="G567" s="455"/>
      <c r="K567" s="350"/>
      <c r="M567" s="561"/>
      <c r="N567" s="561"/>
    </row>
    <row r="568" spans="1:14" s="456" customFormat="1" ht="57" outlineLevel="2">
      <c r="A568" s="147" t="s">
        <v>4683</v>
      </c>
      <c r="B568" s="282" t="s">
        <v>4770</v>
      </c>
      <c r="C568" s="317" t="s">
        <v>9</v>
      </c>
      <c r="D568" s="152">
        <v>4152.53</v>
      </c>
      <c r="E568" s="92"/>
      <c r="F568" s="97">
        <f>TRUNC(E568*D568,2)</f>
        <v>0</v>
      </c>
      <c r="G568" s="455"/>
      <c r="K568" s="350"/>
      <c r="M568" s="561"/>
      <c r="N568" s="561"/>
    </row>
    <row r="569" spans="1:14" s="456" customFormat="1" ht="20.100000000000001" customHeight="1" outlineLevel="1">
      <c r="A569" s="2"/>
      <c r="B569" s="117"/>
      <c r="C569" s="60"/>
      <c r="D569" s="71"/>
      <c r="E569" s="71"/>
      <c r="F569" s="97"/>
      <c r="G569" s="455"/>
      <c r="K569" s="350"/>
      <c r="M569" s="561"/>
      <c r="N569" s="561"/>
    </row>
    <row r="570" spans="1:14" s="456" customFormat="1" ht="20.100000000000001" customHeight="1" outlineLevel="1">
      <c r="A570" s="159" t="s">
        <v>24</v>
      </c>
      <c r="B570" s="198" t="s">
        <v>29</v>
      </c>
      <c r="C570" s="195"/>
      <c r="D570" s="196"/>
      <c r="E570" s="98"/>
      <c r="F570" s="108">
        <f>SUBTOTAL(9,F571:F750)</f>
        <v>0</v>
      </c>
      <c r="G570" s="468" t="s">
        <v>3110</v>
      </c>
      <c r="H570" s="462">
        <f>+F570</f>
        <v>0</v>
      </c>
      <c r="K570" s="350"/>
      <c r="M570" s="561"/>
      <c r="N570" s="561"/>
    </row>
    <row r="571" spans="1:14" s="456" customFormat="1" ht="20.100000000000001" customHeight="1" outlineLevel="2">
      <c r="A571" s="189" t="s">
        <v>26</v>
      </c>
      <c r="B571" s="116" t="s">
        <v>31</v>
      </c>
      <c r="C571" s="37"/>
      <c r="D571" s="74"/>
      <c r="E571" s="71"/>
      <c r="F571" s="100"/>
      <c r="G571" s="455"/>
      <c r="K571" s="350"/>
      <c r="L571" s="350"/>
      <c r="M571" s="561"/>
      <c r="N571" s="561"/>
    </row>
    <row r="572" spans="1:14" s="456" customFormat="1" ht="28.5" outlineLevel="2">
      <c r="A572" s="147" t="s">
        <v>875</v>
      </c>
      <c r="B572" s="282" t="s">
        <v>907</v>
      </c>
      <c r="C572" s="149" t="s">
        <v>307</v>
      </c>
      <c r="D572" s="71">
        <v>76</v>
      </c>
      <c r="E572" s="71"/>
      <c r="F572" s="99">
        <f t="shared" ref="F572:F583" si="24">TRUNC(E572*D572,2)</f>
        <v>0</v>
      </c>
      <c r="G572" s="455"/>
      <c r="K572" s="350"/>
      <c r="M572" s="561"/>
      <c r="N572" s="561"/>
    </row>
    <row r="573" spans="1:14" s="456" customFormat="1" ht="28.5" outlineLevel="2">
      <c r="A573" s="147" t="s">
        <v>879</v>
      </c>
      <c r="B573" s="282" t="s">
        <v>908</v>
      </c>
      <c r="C573" s="149" t="s">
        <v>307</v>
      </c>
      <c r="D573" s="71">
        <v>109</v>
      </c>
      <c r="E573" s="71"/>
      <c r="F573" s="99">
        <f t="shared" si="24"/>
        <v>0</v>
      </c>
      <c r="G573" s="455"/>
      <c r="K573" s="350"/>
      <c r="M573" s="561"/>
      <c r="N573" s="561"/>
    </row>
    <row r="574" spans="1:14" s="363" customFormat="1" ht="28.5" outlineLevel="2">
      <c r="A574" s="147" t="s">
        <v>880</v>
      </c>
      <c r="B574" s="282" t="s">
        <v>909</v>
      </c>
      <c r="C574" s="149" t="s">
        <v>307</v>
      </c>
      <c r="D574" s="71">
        <v>50</v>
      </c>
      <c r="E574" s="71"/>
      <c r="F574" s="99">
        <f t="shared" si="24"/>
        <v>0</v>
      </c>
      <c r="G574" s="470"/>
      <c r="K574" s="350"/>
      <c r="M574" s="564"/>
      <c r="N574" s="564"/>
    </row>
    <row r="575" spans="1:14" s="456" customFormat="1" ht="28.5" outlineLevel="2">
      <c r="A575" s="147" t="s">
        <v>881</v>
      </c>
      <c r="B575" s="282" t="s">
        <v>910</v>
      </c>
      <c r="C575" s="149" t="s">
        <v>307</v>
      </c>
      <c r="D575" s="71">
        <v>65</v>
      </c>
      <c r="E575" s="71"/>
      <c r="F575" s="99">
        <f t="shared" si="24"/>
        <v>0</v>
      </c>
      <c r="G575" s="455"/>
      <c r="K575" s="350"/>
      <c r="M575" s="561"/>
      <c r="N575" s="561"/>
    </row>
    <row r="576" spans="1:14" s="456" customFormat="1" ht="28.5" outlineLevel="2">
      <c r="A576" s="147" t="s">
        <v>882</v>
      </c>
      <c r="B576" s="282" t="s">
        <v>911</v>
      </c>
      <c r="C576" s="149" t="s">
        <v>307</v>
      </c>
      <c r="D576" s="71">
        <v>9</v>
      </c>
      <c r="E576" s="71"/>
      <c r="F576" s="99">
        <f t="shared" si="24"/>
        <v>0</v>
      </c>
      <c r="G576" s="455"/>
      <c r="K576" s="350"/>
      <c r="M576" s="561"/>
      <c r="N576" s="561"/>
    </row>
    <row r="577" spans="1:14" s="456" customFormat="1" ht="28.5" outlineLevel="2">
      <c r="A577" s="147" t="s">
        <v>1033</v>
      </c>
      <c r="B577" s="282" t="s">
        <v>912</v>
      </c>
      <c r="C577" s="149" t="s">
        <v>307</v>
      </c>
      <c r="D577" s="71">
        <v>3</v>
      </c>
      <c r="E577" s="71"/>
      <c r="F577" s="99">
        <f t="shared" si="24"/>
        <v>0</v>
      </c>
      <c r="G577" s="455"/>
      <c r="K577" s="350"/>
      <c r="M577" s="561"/>
      <c r="N577" s="561"/>
    </row>
    <row r="578" spans="1:14" s="456" customFormat="1" ht="28.5" outlineLevel="2">
      <c r="A578" s="147" t="s">
        <v>1034</v>
      </c>
      <c r="B578" s="282" t="s">
        <v>913</v>
      </c>
      <c r="C578" s="149" t="s">
        <v>307</v>
      </c>
      <c r="D578" s="71">
        <v>2</v>
      </c>
      <c r="E578" s="71"/>
      <c r="F578" s="99">
        <f t="shared" si="24"/>
        <v>0</v>
      </c>
      <c r="G578" s="455"/>
      <c r="K578" s="350"/>
      <c r="M578" s="561"/>
      <c r="N578" s="561"/>
    </row>
    <row r="579" spans="1:14" s="456" customFormat="1" ht="28.5" customHeight="1" outlineLevel="2">
      <c r="A579" s="147" t="s">
        <v>1035</v>
      </c>
      <c r="B579" s="282" t="s">
        <v>914</v>
      </c>
      <c r="C579" s="149" t="s">
        <v>307</v>
      </c>
      <c r="D579" s="71">
        <v>11</v>
      </c>
      <c r="E579" s="71"/>
      <c r="F579" s="99">
        <f t="shared" si="24"/>
        <v>0</v>
      </c>
      <c r="G579" s="455"/>
      <c r="K579" s="350"/>
      <c r="M579" s="561"/>
      <c r="N579" s="561"/>
    </row>
    <row r="580" spans="1:14" s="456" customFormat="1" ht="28.5" customHeight="1" outlineLevel="2">
      <c r="A580" s="147" t="s">
        <v>1036</v>
      </c>
      <c r="B580" s="282" t="s">
        <v>915</v>
      </c>
      <c r="C580" s="149" t="s">
        <v>307</v>
      </c>
      <c r="D580" s="71">
        <v>1</v>
      </c>
      <c r="E580" s="71"/>
      <c r="F580" s="99">
        <f t="shared" si="24"/>
        <v>0</v>
      </c>
      <c r="G580" s="455"/>
      <c r="K580" s="350"/>
      <c r="M580" s="561"/>
      <c r="N580" s="561"/>
    </row>
    <row r="581" spans="1:14" s="456" customFormat="1" ht="28.5" customHeight="1" outlineLevel="2">
      <c r="A581" s="147" t="s">
        <v>1037</v>
      </c>
      <c r="B581" s="282" t="s">
        <v>916</v>
      </c>
      <c r="C581" s="149" t="s">
        <v>307</v>
      </c>
      <c r="D581" s="71">
        <v>2</v>
      </c>
      <c r="E581" s="71"/>
      <c r="F581" s="99">
        <f t="shared" si="24"/>
        <v>0</v>
      </c>
      <c r="G581" s="455"/>
      <c r="K581" s="350"/>
      <c r="M581" s="561"/>
      <c r="N581" s="561"/>
    </row>
    <row r="582" spans="1:14" s="456" customFormat="1" ht="28.5" customHeight="1" outlineLevel="2">
      <c r="A582" s="147" t="s">
        <v>4686</v>
      </c>
      <c r="B582" s="282" t="s">
        <v>4771</v>
      </c>
      <c r="C582" s="273" t="s">
        <v>307</v>
      </c>
      <c r="D582" s="71">
        <v>232</v>
      </c>
      <c r="E582" s="71"/>
      <c r="F582" s="99">
        <f t="shared" si="24"/>
        <v>0</v>
      </c>
      <c r="G582" s="455"/>
      <c r="K582" s="350"/>
      <c r="M582" s="561"/>
      <c r="N582" s="561"/>
    </row>
    <row r="583" spans="1:14" s="456" customFormat="1" ht="28.5" customHeight="1" outlineLevel="2">
      <c r="A583" s="147" t="s">
        <v>4687</v>
      </c>
      <c r="B583" s="282" t="s">
        <v>4772</v>
      </c>
      <c r="C583" s="415" t="s">
        <v>307</v>
      </c>
      <c r="D583" s="416">
        <v>2</v>
      </c>
      <c r="E583" s="71"/>
      <c r="F583" s="99">
        <f t="shared" si="24"/>
        <v>0</v>
      </c>
      <c r="G583" s="455"/>
      <c r="K583" s="350"/>
      <c r="M583" s="561"/>
      <c r="N583" s="561"/>
    </row>
    <row r="584" spans="1:14" s="456" customFormat="1" ht="20.100000000000001" customHeight="1" outlineLevel="2">
      <c r="A584" s="2"/>
      <c r="B584" s="117"/>
      <c r="C584" s="60"/>
      <c r="D584" s="71"/>
      <c r="E584" s="71"/>
      <c r="F584" s="97"/>
      <c r="G584" s="455"/>
      <c r="K584" s="350"/>
      <c r="M584" s="561"/>
      <c r="N584" s="561"/>
    </row>
    <row r="585" spans="1:14" s="456" customFormat="1" ht="20.100000000000001" customHeight="1" outlineLevel="2">
      <c r="A585" s="189" t="s">
        <v>28</v>
      </c>
      <c r="B585" s="29" t="s">
        <v>1365</v>
      </c>
      <c r="C585" s="37"/>
      <c r="D585" s="417"/>
      <c r="E585" s="71"/>
      <c r="F585" s="100"/>
      <c r="G585" s="455"/>
      <c r="K585" s="350"/>
      <c r="L585" s="350"/>
      <c r="M585" s="561"/>
      <c r="N585" s="561"/>
    </row>
    <row r="586" spans="1:14" s="456" customFormat="1" ht="28.5" outlineLevel="2">
      <c r="A586" s="147" t="s">
        <v>874</v>
      </c>
      <c r="B586" s="282" t="s">
        <v>917</v>
      </c>
      <c r="C586" s="149" t="s">
        <v>307</v>
      </c>
      <c r="D586" s="172">
        <v>2</v>
      </c>
      <c r="E586" s="71"/>
      <c r="F586" s="99">
        <f t="shared" ref="F586:F650" si="25">TRUNC(E586*D586,2)</f>
        <v>0</v>
      </c>
      <c r="G586" s="455"/>
      <c r="K586" s="350"/>
      <c r="M586" s="561"/>
      <c r="N586" s="561"/>
    </row>
    <row r="587" spans="1:14" s="456" customFormat="1" ht="28.5" outlineLevel="2">
      <c r="A587" s="147" t="s">
        <v>883</v>
      </c>
      <c r="B587" s="282" t="s">
        <v>918</v>
      </c>
      <c r="C587" s="149" t="s">
        <v>307</v>
      </c>
      <c r="D587" s="172">
        <v>1</v>
      </c>
      <c r="E587" s="71"/>
      <c r="F587" s="99">
        <f t="shared" si="25"/>
        <v>0</v>
      </c>
      <c r="G587" s="455"/>
      <c r="K587" s="350"/>
      <c r="M587" s="561"/>
      <c r="N587" s="561"/>
    </row>
    <row r="588" spans="1:14" s="456" customFormat="1" ht="28.5" outlineLevel="2">
      <c r="A588" s="147" t="s">
        <v>1366</v>
      </c>
      <c r="B588" s="282" t="s">
        <v>919</v>
      </c>
      <c r="C588" s="149" t="s">
        <v>307</v>
      </c>
      <c r="D588" s="172">
        <v>1</v>
      </c>
      <c r="E588" s="71"/>
      <c r="F588" s="99">
        <f t="shared" si="25"/>
        <v>0</v>
      </c>
      <c r="G588" s="455"/>
      <c r="K588" s="350"/>
      <c r="M588" s="561"/>
      <c r="N588" s="561"/>
    </row>
    <row r="589" spans="1:14" s="456" customFormat="1" ht="28.5" outlineLevel="2">
      <c r="A589" s="147" t="s">
        <v>1367</v>
      </c>
      <c r="B589" s="282" t="s">
        <v>920</v>
      </c>
      <c r="C589" s="149" t="s">
        <v>307</v>
      </c>
      <c r="D589" s="172">
        <v>1</v>
      </c>
      <c r="E589" s="71"/>
      <c r="F589" s="99">
        <f t="shared" si="25"/>
        <v>0</v>
      </c>
      <c r="G589" s="455"/>
      <c r="K589" s="350"/>
      <c r="M589" s="561"/>
      <c r="N589" s="561"/>
    </row>
    <row r="590" spans="1:14" s="456" customFormat="1" ht="28.5" outlineLevel="2">
      <c r="A590" s="147" t="s">
        <v>1368</v>
      </c>
      <c r="B590" s="282" t="s">
        <v>921</v>
      </c>
      <c r="C590" s="149" t="s">
        <v>307</v>
      </c>
      <c r="D590" s="172">
        <v>21</v>
      </c>
      <c r="E590" s="71"/>
      <c r="F590" s="99">
        <f t="shared" si="25"/>
        <v>0</v>
      </c>
      <c r="G590" s="455"/>
      <c r="K590" s="350"/>
      <c r="M590" s="561"/>
      <c r="N590" s="561"/>
    </row>
    <row r="591" spans="1:14" s="456" customFormat="1" ht="28.5" outlineLevel="2">
      <c r="A591" s="147" t="s">
        <v>1369</v>
      </c>
      <c r="B591" s="282" t="s">
        <v>922</v>
      </c>
      <c r="C591" s="149" t="s">
        <v>307</v>
      </c>
      <c r="D591" s="172">
        <v>4</v>
      </c>
      <c r="E591" s="71"/>
      <c r="F591" s="99">
        <f t="shared" si="25"/>
        <v>0</v>
      </c>
      <c r="G591" s="455"/>
      <c r="K591" s="350"/>
      <c r="M591" s="561"/>
      <c r="N591" s="561"/>
    </row>
    <row r="592" spans="1:14" s="456" customFormat="1" ht="28.5" outlineLevel="2">
      <c r="A592" s="147" t="s">
        <v>1370</v>
      </c>
      <c r="B592" s="282" t="s">
        <v>923</v>
      </c>
      <c r="C592" s="149" t="s">
        <v>307</v>
      </c>
      <c r="D592" s="172">
        <v>2</v>
      </c>
      <c r="E592" s="71"/>
      <c r="F592" s="99">
        <f t="shared" si="25"/>
        <v>0</v>
      </c>
      <c r="G592" s="455"/>
      <c r="K592" s="350"/>
      <c r="M592" s="561"/>
      <c r="N592" s="561"/>
    </row>
    <row r="593" spans="1:14" s="456" customFormat="1" ht="28.5" outlineLevel="2">
      <c r="A593" s="147" t="s">
        <v>1371</v>
      </c>
      <c r="B593" s="282" t="s">
        <v>924</v>
      </c>
      <c r="C593" s="149" t="s">
        <v>307</v>
      </c>
      <c r="D593" s="172">
        <v>14</v>
      </c>
      <c r="E593" s="71"/>
      <c r="F593" s="99">
        <f t="shared" si="25"/>
        <v>0</v>
      </c>
      <c r="G593" s="455"/>
      <c r="K593" s="350"/>
      <c r="M593" s="561"/>
      <c r="N593" s="561"/>
    </row>
    <row r="594" spans="1:14" s="456" customFormat="1" ht="28.5" outlineLevel="2">
      <c r="A594" s="147" t="s">
        <v>1372</v>
      </c>
      <c r="B594" s="282" t="s">
        <v>925</v>
      </c>
      <c r="C594" s="149" t="s">
        <v>307</v>
      </c>
      <c r="D594" s="172">
        <v>1</v>
      </c>
      <c r="E594" s="71"/>
      <c r="F594" s="99">
        <f t="shared" si="25"/>
        <v>0</v>
      </c>
      <c r="G594" s="455"/>
      <c r="K594" s="350"/>
      <c r="M594" s="561"/>
      <c r="N594" s="561"/>
    </row>
    <row r="595" spans="1:14" s="456" customFormat="1" ht="28.5" outlineLevel="2">
      <c r="A595" s="147" t="s">
        <v>1373</v>
      </c>
      <c r="B595" s="282" t="s">
        <v>926</v>
      </c>
      <c r="C595" s="149" t="s">
        <v>307</v>
      </c>
      <c r="D595" s="172">
        <v>1</v>
      </c>
      <c r="E595" s="71"/>
      <c r="F595" s="99">
        <f t="shared" si="25"/>
        <v>0</v>
      </c>
      <c r="G595" s="455"/>
      <c r="K595" s="350"/>
      <c r="M595" s="561"/>
      <c r="N595" s="561"/>
    </row>
    <row r="596" spans="1:14" s="456" customFormat="1" ht="28.5" outlineLevel="2">
      <c r="A596" s="147" t="s">
        <v>1374</v>
      </c>
      <c r="B596" s="282" t="s">
        <v>927</v>
      </c>
      <c r="C596" s="149" t="s">
        <v>307</v>
      </c>
      <c r="D596" s="172">
        <v>2</v>
      </c>
      <c r="E596" s="71"/>
      <c r="F596" s="99">
        <f t="shared" si="25"/>
        <v>0</v>
      </c>
      <c r="G596" s="455"/>
      <c r="K596" s="350"/>
      <c r="M596" s="561"/>
      <c r="N596" s="561"/>
    </row>
    <row r="597" spans="1:14" s="363" customFormat="1" ht="28.5" outlineLevel="2">
      <c r="A597" s="147" t="s">
        <v>1375</v>
      </c>
      <c r="B597" s="282" t="s">
        <v>5072</v>
      </c>
      <c r="C597" s="149" t="s">
        <v>307</v>
      </c>
      <c r="D597" s="172">
        <v>1</v>
      </c>
      <c r="E597" s="71"/>
      <c r="F597" s="99">
        <f t="shared" si="25"/>
        <v>0</v>
      </c>
      <c r="G597" s="470"/>
      <c r="K597" s="350"/>
      <c r="M597" s="564"/>
      <c r="N597" s="564"/>
    </row>
    <row r="598" spans="1:14" s="456" customFormat="1" ht="28.5" outlineLevel="2">
      <c r="A598" s="147" t="s">
        <v>1376</v>
      </c>
      <c r="B598" s="282" t="s">
        <v>5073</v>
      </c>
      <c r="C598" s="149" t="s">
        <v>307</v>
      </c>
      <c r="D598" s="172">
        <v>1</v>
      </c>
      <c r="E598" s="71"/>
      <c r="F598" s="99">
        <f t="shared" si="25"/>
        <v>0</v>
      </c>
      <c r="G598" s="455"/>
      <c r="K598" s="350"/>
      <c r="M598" s="561"/>
      <c r="N598" s="561"/>
    </row>
    <row r="599" spans="1:14" s="456" customFormat="1" ht="28.5" outlineLevel="2">
      <c r="A599" s="147" t="s">
        <v>1377</v>
      </c>
      <c r="B599" s="282" t="s">
        <v>5074</v>
      </c>
      <c r="C599" s="149" t="s">
        <v>307</v>
      </c>
      <c r="D599" s="172">
        <v>3</v>
      </c>
      <c r="E599" s="71"/>
      <c r="F599" s="99">
        <f t="shared" si="25"/>
        <v>0</v>
      </c>
      <c r="G599" s="455"/>
      <c r="K599" s="350"/>
      <c r="M599" s="561"/>
      <c r="N599" s="561"/>
    </row>
    <row r="600" spans="1:14" s="456" customFormat="1" ht="28.5" outlineLevel="2">
      <c r="A600" s="147" t="s">
        <v>1378</v>
      </c>
      <c r="B600" s="282" t="s">
        <v>5075</v>
      </c>
      <c r="C600" s="149" t="s">
        <v>307</v>
      </c>
      <c r="D600" s="172">
        <v>1</v>
      </c>
      <c r="E600" s="71"/>
      <c r="F600" s="99">
        <f t="shared" si="25"/>
        <v>0</v>
      </c>
      <c r="G600" s="455"/>
      <c r="K600" s="350"/>
      <c r="M600" s="561"/>
      <c r="N600" s="561"/>
    </row>
    <row r="601" spans="1:14" s="456" customFormat="1" ht="28.5" outlineLevel="2">
      <c r="A601" s="147" t="s">
        <v>1379</v>
      </c>
      <c r="B601" s="282" t="s">
        <v>5076</v>
      </c>
      <c r="C601" s="149" t="s">
        <v>307</v>
      </c>
      <c r="D601" s="172">
        <v>1</v>
      </c>
      <c r="E601" s="71"/>
      <c r="F601" s="99">
        <f t="shared" si="25"/>
        <v>0</v>
      </c>
      <c r="G601" s="455"/>
      <c r="K601" s="350"/>
      <c r="M601" s="561"/>
      <c r="N601" s="561"/>
    </row>
    <row r="602" spans="1:14" s="456" customFormat="1" ht="28.5" outlineLevel="2">
      <c r="A602" s="147" t="s">
        <v>1380</v>
      </c>
      <c r="B602" s="282" t="s">
        <v>928</v>
      </c>
      <c r="C602" s="149" t="s">
        <v>307</v>
      </c>
      <c r="D602" s="172">
        <v>4</v>
      </c>
      <c r="E602" s="71"/>
      <c r="F602" s="99">
        <f t="shared" si="25"/>
        <v>0</v>
      </c>
      <c r="G602" s="455"/>
      <c r="K602" s="350"/>
      <c r="M602" s="561"/>
      <c r="N602" s="561"/>
    </row>
    <row r="603" spans="1:14" s="456" customFormat="1" ht="28.5" outlineLevel="2">
      <c r="A603" s="147" t="s">
        <v>1381</v>
      </c>
      <c r="B603" s="282" t="s">
        <v>929</v>
      </c>
      <c r="C603" s="149" t="s">
        <v>307</v>
      </c>
      <c r="D603" s="172">
        <v>1</v>
      </c>
      <c r="E603" s="71"/>
      <c r="F603" s="99">
        <f t="shared" si="25"/>
        <v>0</v>
      </c>
      <c r="G603" s="455"/>
      <c r="K603" s="350"/>
      <c r="M603" s="561"/>
      <c r="N603" s="561"/>
    </row>
    <row r="604" spans="1:14" s="456" customFormat="1" ht="28.5" outlineLevel="2">
      <c r="A604" s="147" t="s">
        <v>1382</v>
      </c>
      <c r="B604" s="282" t="s">
        <v>930</v>
      </c>
      <c r="C604" s="149" t="s">
        <v>307</v>
      </c>
      <c r="D604" s="172">
        <v>1</v>
      </c>
      <c r="E604" s="71"/>
      <c r="F604" s="97">
        <f t="shared" si="25"/>
        <v>0</v>
      </c>
      <c r="G604" s="455"/>
      <c r="K604" s="350"/>
      <c r="M604" s="561"/>
      <c r="N604" s="561"/>
    </row>
    <row r="605" spans="1:14" s="456" customFormat="1" ht="20.100000000000001" customHeight="1" outlineLevel="2">
      <c r="A605" s="2"/>
      <c r="B605" s="117"/>
      <c r="C605" s="60"/>
      <c r="D605" s="71"/>
      <c r="E605" s="71"/>
      <c r="F605" s="99"/>
      <c r="G605" s="455"/>
      <c r="K605" s="350"/>
      <c r="M605" s="561"/>
      <c r="N605" s="561"/>
    </row>
    <row r="606" spans="1:14" s="456" customFormat="1" ht="20.100000000000001" customHeight="1" outlineLevel="2">
      <c r="A606" s="189" t="s">
        <v>775</v>
      </c>
      <c r="B606" s="29" t="s">
        <v>37</v>
      </c>
      <c r="C606" s="37"/>
      <c r="D606" s="417"/>
      <c r="E606" s="71"/>
      <c r="F606" s="99"/>
      <c r="G606" s="455"/>
      <c r="K606" s="350"/>
      <c r="L606" s="350"/>
      <c r="M606" s="561"/>
      <c r="N606" s="561"/>
    </row>
    <row r="607" spans="1:14" s="456" customFormat="1" ht="28.5" outlineLevel="2">
      <c r="A607" s="147" t="s">
        <v>876</v>
      </c>
      <c r="B607" s="282" t="s">
        <v>5077</v>
      </c>
      <c r="C607" s="149" t="s">
        <v>3109</v>
      </c>
      <c r="D607" s="172">
        <v>2</v>
      </c>
      <c r="E607" s="71"/>
      <c r="F607" s="99">
        <f t="shared" si="25"/>
        <v>0</v>
      </c>
      <c r="G607" s="455"/>
      <c r="K607" s="350"/>
      <c r="M607" s="561"/>
      <c r="N607" s="561"/>
    </row>
    <row r="608" spans="1:14" s="456" customFormat="1" ht="28.5" outlineLevel="2">
      <c r="A608" s="147" t="s">
        <v>884</v>
      </c>
      <c r="B608" s="282" t="s">
        <v>5078</v>
      </c>
      <c r="C608" s="149" t="s">
        <v>3109</v>
      </c>
      <c r="D608" s="172">
        <v>2</v>
      </c>
      <c r="E608" s="71"/>
      <c r="F608" s="99">
        <f t="shared" si="25"/>
        <v>0</v>
      </c>
      <c r="G608" s="455"/>
      <c r="K608" s="350"/>
      <c r="M608" s="561"/>
      <c r="N608" s="561"/>
    </row>
    <row r="609" spans="1:14" s="456" customFormat="1" ht="28.5" outlineLevel="2">
      <c r="A609" s="147" t="s">
        <v>1383</v>
      </c>
      <c r="B609" s="282" t="s">
        <v>5079</v>
      </c>
      <c r="C609" s="149" t="s">
        <v>3109</v>
      </c>
      <c r="D609" s="172">
        <v>2</v>
      </c>
      <c r="E609" s="71"/>
      <c r="F609" s="99">
        <f t="shared" si="25"/>
        <v>0</v>
      </c>
      <c r="G609" s="455"/>
      <c r="K609" s="350"/>
      <c r="M609" s="561"/>
      <c r="N609" s="561"/>
    </row>
    <row r="610" spans="1:14" s="456" customFormat="1" ht="28.5" outlineLevel="2">
      <c r="A610" s="147" t="s">
        <v>1384</v>
      </c>
      <c r="B610" s="282" t="s">
        <v>5080</v>
      </c>
      <c r="C610" s="149" t="s">
        <v>3109</v>
      </c>
      <c r="D610" s="172">
        <v>1</v>
      </c>
      <c r="E610" s="71"/>
      <c r="F610" s="99">
        <f t="shared" si="25"/>
        <v>0</v>
      </c>
      <c r="G610" s="455"/>
      <c r="K610" s="350"/>
      <c r="M610" s="561"/>
      <c r="N610" s="561"/>
    </row>
    <row r="611" spans="1:14" s="456" customFormat="1" ht="28.5" outlineLevel="2">
      <c r="A611" s="147" t="s">
        <v>1385</v>
      </c>
      <c r="B611" s="282" t="s">
        <v>4640</v>
      </c>
      <c r="C611" s="149" t="s">
        <v>3109</v>
      </c>
      <c r="D611" s="172">
        <v>2</v>
      </c>
      <c r="E611" s="71"/>
      <c r="F611" s="99">
        <f t="shared" si="25"/>
        <v>0</v>
      </c>
      <c r="G611" s="455"/>
      <c r="K611" s="350"/>
      <c r="M611" s="561"/>
      <c r="N611" s="561"/>
    </row>
    <row r="612" spans="1:14" s="456" customFormat="1" ht="28.5" outlineLevel="2">
      <c r="A612" s="147" t="s">
        <v>1386</v>
      </c>
      <c r="B612" s="282" t="s">
        <v>4641</v>
      </c>
      <c r="C612" s="149" t="s">
        <v>3109</v>
      </c>
      <c r="D612" s="172">
        <v>1</v>
      </c>
      <c r="E612" s="71"/>
      <c r="F612" s="99">
        <f t="shared" si="25"/>
        <v>0</v>
      </c>
      <c r="G612" s="455"/>
      <c r="K612" s="350"/>
      <c r="M612" s="561"/>
      <c r="N612" s="561"/>
    </row>
    <row r="613" spans="1:14" s="456" customFormat="1" ht="28.5" outlineLevel="2">
      <c r="A613" s="147" t="s">
        <v>1387</v>
      </c>
      <c r="B613" s="282" t="s">
        <v>5081</v>
      </c>
      <c r="C613" s="149" t="s">
        <v>3109</v>
      </c>
      <c r="D613" s="172">
        <v>2</v>
      </c>
      <c r="E613" s="71"/>
      <c r="F613" s="99">
        <f t="shared" si="25"/>
        <v>0</v>
      </c>
      <c r="G613" s="455"/>
      <c r="K613" s="350"/>
      <c r="M613" s="561"/>
      <c r="N613" s="561"/>
    </row>
    <row r="614" spans="1:14" s="456" customFormat="1" ht="28.5" outlineLevel="2">
      <c r="A614" s="147" t="s">
        <v>1388</v>
      </c>
      <c r="B614" s="282" t="s">
        <v>4642</v>
      </c>
      <c r="C614" s="149" t="s">
        <v>3109</v>
      </c>
      <c r="D614" s="172">
        <v>3</v>
      </c>
      <c r="E614" s="71"/>
      <c r="F614" s="99">
        <f t="shared" si="25"/>
        <v>0</v>
      </c>
      <c r="G614" s="455"/>
      <c r="K614" s="350"/>
      <c r="M614" s="561"/>
      <c r="N614" s="561"/>
    </row>
    <row r="615" spans="1:14" s="456" customFormat="1" ht="28.5" outlineLevel="2">
      <c r="A615" s="147" t="s">
        <v>1389</v>
      </c>
      <c r="B615" s="282" t="s">
        <v>4643</v>
      </c>
      <c r="C615" s="149" t="s">
        <v>3109</v>
      </c>
      <c r="D615" s="172">
        <v>1</v>
      </c>
      <c r="E615" s="71"/>
      <c r="F615" s="99">
        <f t="shared" si="25"/>
        <v>0</v>
      </c>
      <c r="G615" s="455"/>
      <c r="K615" s="350"/>
      <c r="M615" s="561"/>
      <c r="N615" s="561"/>
    </row>
    <row r="616" spans="1:14" s="456" customFormat="1" ht="28.5" outlineLevel="2">
      <c r="A616" s="147" t="s">
        <v>1390</v>
      </c>
      <c r="B616" s="282" t="s">
        <v>4644</v>
      </c>
      <c r="C616" s="149" t="s">
        <v>3109</v>
      </c>
      <c r="D616" s="172">
        <v>1</v>
      </c>
      <c r="E616" s="71"/>
      <c r="F616" s="99">
        <f t="shared" si="25"/>
        <v>0</v>
      </c>
      <c r="G616" s="455"/>
      <c r="K616" s="350"/>
      <c r="M616" s="561"/>
      <c r="N616" s="561"/>
    </row>
    <row r="617" spans="1:14" s="456" customFormat="1" ht="28.5" outlineLevel="2">
      <c r="A617" s="147" t="s">
        <v>1391</v>
      </c>
      <c r="B617" s="282" t="s">
        <v>4645</v>
      </c>
      <c r="C617" s="149" t="s">
        <v>3109</v>
      </c>
      <c r="D617" s="172">
        <v>1</v>
      </c>
      <c r="E617" s="71"/>
      <c r="F617" s="99">
        <f t="shared" si="25"/>
        <v>0</v>
      </c>
      <c r="G617" s="455"/>
      <c r="K617" s="350"/>
      <c r="M617" s="561"/>
      <c r="N617" s="561"/>
    </row>
    <row r="618" spans="1:14" s="456" customFormat="1" ht="28.5" outlineLevel="2">
      <c r="A618" s="147" t="s">
        <v>1392</v>
      </c>
      <c r="B618" s="282" t="s">
        <v>4646</v>
      </c>
      <c r="C618" s="149" t="s">
        <v>3109</v>
      </c>
      <c r="D618" s="172">
        <v>1</v>
      </c>
      <c r="E618" s="71"/>
      <c r="F618" s="99">
        <f t="shared" si="25"/>
        <v>0</v>
      </c>
      <c r="G618" s="455"/>
      <c r="K618" s="350"/>
      <c r="M618" s="561"/>
      <c r="N618" s="561"/>
    </row>
    <row r="619" spans="1:14" s="456" customFormat="1" ht="28.5" outlineLevel="2">
      <c r="A619" s="147" t="s">
        <v>1393</v>
      </c>
      <c r="B619" s="282" t="s">
        <v>5082</v>
      </c>
      <c r="C619" s="149" t="s">
        <v>3109</v>
      </c>
      <c r="D619" s="172">
        <v>1</v>
      </c>
      <c r="E619" s="71"/>
      <c r="F619" s="99">
        <f t="shared" si="25"/>
        <v>0</v>
      </c>
      <c r="G619" s="455"/>
      <c r="K619" s="350"/>
      <c r="M619" s="561"/>
      <c r="N619" s="561"/>
    </row>
    <row r="620" spans="1:14" s="456" customFormat="1" ht="28.5" outlineLevel="2">
      <c r="A620" s="147" t="s">
        <v>1394</v>
      </c>
      <c r="B620" s="282" t="s">
        <v>5083</v>
      </c>
      <c r="C620" s="149" t="s">
        <v>3109</v>
      </c>
      <c r="D620" s="172">
        <v>8</v>
      </c>
      <c r="E620" s="71"/>
      <c r="F620" s="99">
        <f t="shared" si="25"/>
        <v>0</v>
      </c>
      <c r="G620" s="455"/>
      <c r="K620" s="350"/>
      <c r="M620" s="561"/>
      <c r="N620" s="561"/>
    </row>
    <row r="621" spans="1:14" s="456" customFormat="1" ht="28.5" outlineLevel="2">
      <c r="A621" s="147" t="s">
        <v>1395</v>
      </c>
      <c r="B621" s="282" t="s">
        <v>4647</v>
      </c>
      <c r="C621" s="149" t="s">
        <v>3109</v>
      </c>
      <c r="D621" s="172">
        <v>2</v>
      </c>
      <c r="E621" s="71"/>
      <c r="F621" s="99">
        <f t="shared" si="25"/>
        <v>0</v>
      </c>
      <c r="G621" s="455"/>
      <c r="K621" s="350"/>
      <c r="M621" s="561"/>
      <c r="N621" s="561"/>
    </row>
    <row r="622" spans="1:14" s="456" customFormat="1" ht="28.5" outlineLevel="2">
      <c r="A622" s="147" t="s">
        <v>1396</v>
      </c>
      <c r="B622" s="282" t="s">
        <v>5084</v>
      </c>
      <c r="C622" s="149" t="s">
        <v>3109</v>
      </c>
      <c r="D622" s="172">
        <v>2</v>
      </c>
      <c r="E622" s="71"/>
      <c r="F622" s="99">
        <f t="shared" si="25"/>
        <v>0</v>
      </c>
      <c r="G622" s="455"/>
      <c r="K622" s="350"/>
      <c r="M622" s="561"/>
      <c r="N622" s="561"/>
    </row>
    <row r="623" spans="1:14" s="456" customFormat="1" ht="28.5" outlineLevel="2">
      <c r="A623" s="147" t="s">
        <v>1397</v>
      </c>
      <c r="B623" s="282" t="s">
        <v>4648</v>
      </c>
      <c r="C623" s="149" t="s">
        <v>3109</v>
      </c>
      <c r="D623" s="172">
        <v>1</v>
      </c>
      <c r="E623" s="71"/>
      <c r="F623" s="99">
        <f t="shared" si="25"/>
        <v>0</v>
      </c>
      <c r="G623" s="455"/>
      <c r="K623" s="350"/>
      <c r="M623" s="561"/>
      <c r="N623" s="561"/>
    </row>
    <row r="624" spans="1:14" s="456" customFormat="1" ht="28.5" outlineLevel="2">
      <c r="A624" s="147" t="s">
        <v>1398</v>
      </c>
      <c r="B624" s="282" t="s">
        <v>4649</v>
      </c>
      <c r="C624" s="149" t="s">
        <v>3109</v>
      </c>
      <c r="D624" s="172">
        <v>1</v>
      </c>
      <c r="E624" s="71"/>
      <c r="F624" s="99">
        <f t="shared" si="25"/>
        <v>0</v>
      </c>
      <c r="G624" s="455"/>
      <c r="K624" s="350"/>
      <c r="M624" s="561"/>
      <c r="N624" s="561"/>
    </row>
    <row r="625" spans="1:14" s="456" customFormat="1" ht="28.5" outlineLevel="2">
      <c r="A625" s="147" t="s">
        <v>1399</v>
      </c>
      <c r="B625" s="282" t="s">
        <v>5085</v>
      </c>
      <c r="C625" s="149" t="s">
        <v>3109</v>
      </c>
      <c r="D625" s="172">
        <v>2</v>
      </c>
      <c r="E625" s="71"/>
      <c r="F625" s="99">
        <f t="shared" si="25"/>
        <v>0</v>
      </c>
      <c r="G625" s="455"/>
      <c r="K625" s="350"/>
      <c r="M625" s="561"/>
      <c r="N625" s="561"/>
    </row>
    <row r="626" spans="1:14" s="456" customFormat="1" ht="28.5" outlineLevel="2">
      <c r="A626" s="147" t="s">
        <v>1400</v>
      </c>
      <c r="B626" s="282" t="s">
        <v>4650</v>
      </c>
      <c r="C626" s="149" t="s">
        <v>3109</v>
      </c>
      <c r="D626" s="172">
        <v>1</v>
      </c>
      <c r="E626" s="71"/>
      <c r="F626" s="99">
        <f t="shared" si="25"/>
        <v>0</v>
      </c>
      <c r="G626" s="455"/>
      <c r="K626" s="350"/>
      <c r="M626" s="561"/>
      <c r="N626" s="561"/>
    </row>
    <row r="627" spans="1:14" s="456" customFormat="1" ht="28.5" outlineLevel="2">
      <c r="A627" s="147" t="s">
        <v>1401</v>
      </c>
      <c r="B627" s="282" t="s">
        <v>5086</v>
      </c>
      <c r="C627" s="149" t="s">
        <v>3109</v>
      </c>
      <c r="D627" s="172">
        <v>2</v>
      </c>
      <c r="E627" s="71"/>
      <c r="F627" s="99">
        <f t="shared" si="25"/>
        <v>0</v>
      </c>
      <c r="G627" s="455"/>
      <c r="K627" s="350"/>
      <c r="M627" s="561"/>
      <c r="N627" s="561"/>
    </row>
    <row r="628" spans="1:14" s="456" customFormat="1" ht="28.5" outlineLevel="2">
      <c r="A628" s="147" t="s">
        <v>1402</v>
      </c>
      <c r="B628" s="282" t="s">
        <v>4651</v>
      </c>
      <c r="C628" s="149" t="s">
        <v>3109</v>
      </c>
      <c r="D628" s="172">
        <v>4</v>
      </c>
      <c r="E628" s="71"/>
      <c r="F628" s="99">
        <f t="shared" si="25"/>
        <v>0</v>
      </c>
      <c r="G628" s="455"/>
      <c r="K628" s="350"/>
      <c r="M628" s="561"/>
      <c r="N628" s="561"/>
    </row>
    <row r="629" spans="1:14" s="456" customFormat="1" ht="28.5" outlineLevel="2">
      <c r="A629" s="147" t="s">
        <v>1403</v>
      </c>
      <c r="B629" s="282" t="s">
        <v>5087</v>
      </c>
      <c r="C629" s="149" t="s">
        <v>3109</v>
      </c>
      <c r="D629" s="172">
        <v>2</v>
      </c>
      <c r="E629" s="71"/>
      <c r="F629" s="99">
        <f t="shared" si="25"/>
        <v>0</v>
      </c>
      <c r="G629" s="455"/>
      <c r="K629" s="350"/>
      <c r="M629" s="561"/>
      <c r="N629" s="561"/>
    </row>
    <row r="630" spans="1:14" s="456" customFormat="1" ht="28.5" outlineLevel="2">
      <c r="A630" s="147" t="s">
        <v>1404</v>
      </c>
      <c r="B630" s="282" t="s">
        <v>5088</v>
      </c>
      <c r="C630" s="149" t="s">
        <v>3109</v>
      </c>
      <c r="D630" s="172">
        <v>1</v>
      </c>
      <c r="E630" s="71"/>
      <c r="F630" s="99">
        <f t="shared" si="25"/>
        <v>0</v>
      </c>
      <c r="G630" s="455"/>
      <c r="K630" s="350"/>
      <c r="M630" s="561"/>
      <c r="N630" s="561"/>
    </row>
    <row r="631" spans="1:14" s="456" customFormat="1" ht="28.5" outlineLevel="2">
      <c r="A631" s="147" t="s">
        <v>1405</v>
      </c>
      <c r="B631" s="282" t="s">
        <v>5089</v>
      </c>
      <c r="C631" s="149" t="s">
        <v>3109</v>
      </c>
      <c r="D631" s="172">
        <v>3</v>
      </c>
      <c r="E631" s="71"/>
      <c r="F631" s="99">
        <f t="shared" si="25"/>
        <v>0</v>
      </c>
      <c r="G631" s="455"/>
      <c r="K631" s="350"/>
      <c r="M631" s="561"/>
      <c r="N631" s="561"/>
    </row>
    <row r="632" spans="1:14" s="456" customFormat="1" ht="28.5" outlineLevel="2">
      <c r="A632" s="147" t="s">
        <v>1406</v>
      </c>
      <c r="B632" s="282" t="s">
        <v>5090</v>
      </c>
      <c r="C632" s="149" t="s">
        <v>3109</v>
      </c>
      <c r="D632" s="172">
        <v>2</v>
      </c>
      <c r="E632" s="71"/>
      <c r="F632" s="99">
        <f t="shared" si="25"/>
        <v>0</v>
      </c>
      <c r="G632" s="455"/>
      <c r="K632" s="350"/>
      <c r="M632" s="561"/>
      <c r="N632" s="561"/>
    </row>
    <row r="633" spans="1:14" s="456" customFormat="1" ht="28.5" outlineLevel="2">
      <c r="A633" s="147" t="s">
        <v>1407</v>
      </c>
      <c r="B633" s="282" t="s">
        <v>5091</v>
      </c>
      <c r="C633" s="149" t="s">
        <v>3109</v>
      </c>
      <c r="D633" s="172">
        <v>3</v>
      </c>
      <c r="E633" s="71"/>
      <c r="F633" s="99">
        <f t="shared" si="25"/>
        <v>0</v>
      </c>
      <c r="G633" s="455"/>
      <c r="K633" s="350"/>
      <c r="M633" s="561"/>
      <c r="N633" s="561"/>
    </row>
    <row r="634" spans="1:14" s="456" customFormat="1" ht="28.5" outlineLevel="2">
      <c r="A634" s="147" t="s">
        <v>1408</v>
      </c>
      <c r="B634" s="282" t="s">
        <v>5092</v>
      </c>
      <c r="C634" s="149" t="s">
        <v>3109</v>
      </c>
      <c r="D634" s="172">
        <v>1</v>
      </c>
      <c r="E634" s="71"/>
      <c r="F634" s="99">
        <f t="shared" si="25"/>
        <v>0</v>
      </c>
      <c r="G634" s="455"/>
      <c r="K634" s="350"/>
      <c r="M634" s="561"/>
      <c r="N634" s="561"/>
    </row>
    <row r="635" spans="1:14" s="456" customFormat="1" ht="28.5" outlineLevel="2">
      <c r="A635" s="147" t="s">
        <v>1409</v>
      </c>
      <c r="B635" s="282" t="s">
        <v>4652</v>
      </c>
      <c r="C635" s="149" t="s">
        <v>3109</v>
      </c>
      <c r="D635" s="172">
        <v>2</v>
      </c>
      <c r="E635" s="71"/>
      <c r="F635" s="99">
        <f t="shared" si="25"/>
        <v>0</v>
      </c>
      <c r="G635" s="455"/>
      <c r="K635" s="350"/>
      <c r="M635" s="561"/>
      <c r="N635" s="561"/>
    </row>
    <row r="636" spans="1:14" s="456" customFormat="1" ht="28.5" outlineLevel="2">
      <c r="A636" s="147" t="s">
        <v>1410</v>
      </c>
      <c r="B636" s="282" t="s">
        <v>4653</v>
      </c>
      <c r="C636" s="149" t="s">
        <v>3109</v>
      </c>
      <c r="D636" s="172">
        <v>1</v>
      </c>
      <c r="E636" s="71"/>
      <c r="F636" s="99">
        <f t="shared" si="25"/>
        <v>0</v>
      </c>
      <c r="G636" s="455"/>
      <c r="K636" s="350"/>
      <c r="M636" s="561"/>
      <c r="N636" s="561"/>
    </row>
    <row r="637" spans="1:14" s="456" customFormat="1" ht="28.5" outlineLevel="2">
      <c r="A637" s="147" t="s">
        <v>1411</v>
      </c>
      <c r="B637" s="282" t="s">
        <v>5093</v>
      </c>
      <c r="C637" s="149" t="s">
        <v>3109</v>
      </c>
      <c r="D637" s="172">
        <v>1</v>
      </c>
      <c r="E637" s="71"/>
      <c r="F637" s="99">
        <f t="shared" si="25"/>
        <v>0</v>
      </c>
      <c r="G637" s="455"/>
      <c r="K637" s="350"/>
      <c r="M637" s="561"/>
      <c r="N637" s="561"/>
    </row>
    <row r="638" spans="1:14" s="456" customFormat="1" ht="28.5" outlineLevel="2">
      <c r="A638" s="147" t="s">
        <v>1412</v>
      </c>
      <c r="B638" s="282" t="s">
        <v>5094</v>
      </c>
      <c r="C638" s="149" t="s">
        <v>3109</v>
      </c>
      <c r="D638" s="172">
        <v>1</v>
      </c>
      <c r="E638" s="71"/>
      <c r="F638" s="99">
        <f t="shared" si="25"/>
        <v>0</v>
      </c>
      <c r="G638" s="455"/>
      <c r="K638" s="350"/>
      <c r="M638" s="561"/>
      <c r="N638" s="561"/>
    </row>
    <row r="639" spans="1:14" s="456" customFormat="1" ht="28.5" outlineLevel="2">
      <c r="A639" s="147" t="s">
        <v>1413</v>
      </c>
      <c r="B639" s="282" t="s">
        <v>5095</v>
      </c>
      <c r="C639" s="149" t="s">
        <v>3109</v>
      </c>
      <c r="D639" s="172">
        <v>1</v>
      </c>
      <c r="E639" s="71"/>
      <c r="F639" s="99">
        <f t="shared" si="25"/>
        <v>0</v>
      </c>
      <c r="G639" s="455"/>
      <c r="K639" s="350"/>
      <c r="M639" s="561"/>
      <c r="N639" s="561"/>
    </row>
    <row r="640" spans="1:14" s="456" customFormat="1" ht="28.5" outlineLevel="2">
      <c r="A640" s="147" t="s">
        <v>1414</v>
      </c>
      <c r="B640" s="282" t="s">
        <v>4654</v>
      </c>
      <c r="C640" s="149" t="s">
        <v>3109</v>
      </c>
      <c r="D640" s="172">
        <v>2</v>
      </c>
      <c r="E640" s="71"/>
      <c r="F640" s="99">
        <f t="shared" si="25"/>
        <v>0</v>
      </c>
      <c r="G640" s="455"/>
      <c r="K640" s="350"/>
      <c r="M640" s="561"/>
      <c r="N640" s="561"/>
    </row>
    <row r="641" spans="1:14" s="456" customFormat="1" ht="28.5" outlineLevel="2">
      <c r="A641" s="147" t="s">
        <v>1415</v>
      </c>
      <c r="B641" s="282" t="s">
        <v>4655</v>
      </c>
      <c r="C641" s="149" t="s">
        <v>3109</v>
      </c>
      <c r="D641" s="172">
        <v>2</v>
      </c>
      <c r="E641" s="71"/>
      <c r="F641" s="99">
        <f t="shared" si="25"/>
        <v>0</v>
      </c>
      <c r="G641" s="455"/>
      <c r="K641" s="350"/>
      <c r="M641" s="561"/>
      <c r="N641" s="561"/>
    </row>
    <row r="642" spans="1:14" s="456" customFormat="1" ht="28.5" outlineLevel="2">
      <c r="A642" s="147" t="s">
        <v>1416</v>
      </c>
      <c r="B642" s="282" t="s">
        <v>4656</v>
      </c>
      <c r="C642" s="149" t="s">
        <v>3109</v>
      </c>
      <c r="D642" s="172">
        <v>2</v>
      </c>
      <c r="E642" s="71"/>
      <c r="F642" s="99">
        <f t="shared" si="25"/>
        <v>0</v>
      </c>
      <c r="G642" s="455"/>
      <c r="K642" s="350"/>
      <c r="M642" s="561"/>
      <c r="N642" s="561"/>
    </row>
    <row r="643" spans="1:14" s="456" customFormat="1" ht="28.5" outlineLevel="2">
      <c r="A643" s="147" t="s">
        <v>1417</v>
      </c>
      <c r="B643" s="282" t="s">
        <v>5096</v>
      </c>
      <c r="C643" s="149" t="s">
        <v>3109</v>
      </c>
      <c r="D643" s="172">
        <v>1</v>
      </c>
      <c r="E643" s="71"/>
      <c r="F643" s="99">
        <f t="shared" si="25"/>
        <v>0</v>
      </c>
      <c r="G643" s="455"/>
      <c r="K643" s="350"/>
      <c r="M643" s="561"/>
      <c r="N643" s="561"/>
    </row>
    <row r="644" spans="1:14" s="456" customFormat="1" ht="28.5" outlineLevel="2">
      <c r="A644" s="147" t="s">
        <v>1418</v>
      </c>
      <c r="B644" s="282" t="s">
        <v>4657</v>
      </c>
      <c r="C644" s="149" t="s">
        <v>3109</v>
      </c>
      <c r="D644" s="172">
        <v>1</v>
      </c>
      <c r="E644" s="71"/>
      <c r="F644" s="99">
        <f t="shared" si="25"/>
        <v>0</v>
      </c>
      <c r="G644" s="455"/>
      <c r="K644" s="350"/>
      <c r="M644" s="561"/>
      <c r="N644" s="561"/>
    </row>
    <row r="645" spans="1:14" s="456" customFormat="1" ht="28.5" outlineLevel="2">
      <c r="A645" s="147" t="s">
        <v>1419</v>
      </c>
      <c r="B645" s="282" t="s">
        <v>4658</v>
      </c>
      <c r="C645" s="149" t="s">
        <v>3109</v>
      </c>
      <c r="D645" s="172">
        <v>5</v>
      </c>
      <c r="E645" s="71"/>
      <c r="F645" s="99">
        <f t="shared" si="25"/>
        <v>0</v>
      </c>
      <c r="G645" s="455"/>
      <c r="K645" s="350"/>
      <c r="M645" s="561"/>
      <c r="N645" s="561"/>
    </row>
    <row r="646" spans="1:14" s="456" customFormat="1" ht="28.5" outlineLevel="2">
      <c r="A646" s="147" t="s">
        <v>1420</v>
      </c>
      <c r="B646" s="282" t="s">
        <v>4659</v>
      </c>
      <c r="C646" s="149" t="s">
        <v>3109</v>
      </c>
      <c r="D646" s="172">
        <v>1</v>
      </c>
      <c r="E646" s="71"/>
      <c r="F646" s="99">
        <f t="shared" si="25"/>
        <v>0</v>
      </c>
      <c r="G646" s="455"/>
      <c r="K646" s="350"/>
      <c r="M646" s="561"/>
      <c r="N646" s="561"/>
    </row>
    <row r="647" spans="1:14" s="456" customFormat="1" ht="28.5" outlineLevel="2">
      <c r="A647" s="147" t="s">
        <v>1421</v>
      </c>
      <c r="B647" s="282" t="s">
        <v>4660</v>
      </c>
      <c r="C647" s="149" t="s">
        <v>3109</v>
      </c>
      <c r="D647" s="172">
        <v>11</v>
      </c>
      <c r="E647" s="71"/>
      <c r="F647" s="99">
        <f t="shared" si="25"/>
        <v>0</v>
      </c>
      <c r="G647" s="455"/>
      <c r="K647" s="350"/>
      <c r="M647" s="561"/>
      <c r="N647" s="561"/>
    </row>
    <row r="648" spans="1:14" s="456" customFormat="1" ht="28.5" outlineLevel="2">
      <c r="A648" s="147" t="s">
        <v>1422</v>
      </c>
      <c r="B648" s="282" t="s">
        <v>4661</v>
      </c>
      <c r="C648" s="149" t="s">
        <v>3109</v>
      </c>
      <c r="D648" s="172">
        <v>1</v>
      </c>
      <c r="E648" s="71"/>
      <c r="F648" s="99">
        <f t="shared" si="25"/>
        <v>0</v>
      </c>
      <c r="G648" s="455"/>
      <c r="K648" s="350"/>
      <c r="M648" s="561"/>
      <c r="N648" s="561"/>
    </row>
    <row r="649" spans="1:14" s="456" customFormat="1" ht="28.5" outlineLevel="2">
      <c r="A649" s="147" t="s">
        <v>1423</v>
      </c>
      <c r="B649" s="282" t="s">
        <v>4662</v>
      </c>
      <c r="C649" s="149" t="s">
        <v>3109</v>
      </c>
      <c r="D649" s="172">
        <v>8</v>
      </c>
      <c r="E649" s="71"/>
      <c r="F649" s="99">
        <f t="shared" si="25"/>
        <v>0</v>
      </c>
      <c r="G649" s="455"/>
      <c r="K649" s="350"/>
      <c r="M649" s="561"/>
      <c r="N649" s="561"/>
    </row>
    <row r="650" spans="1:14" s="456" customFormat="1" ht="28.5" outlineLevel="2">
      <c r="A650" s="147" t="s">
        <v>1424</v>
      </c>
      <c r="B650" s="282" t="s">
        <v>4663</v>
      </c>
      <c r="C650" s="149" t="s">
        <v>3109</v>
      </c>
      <c r="D650" s="172">
        <v>1</v>
      </c>
      <c r="E650" s="71"/>
      <c r="F650" s="99">
        <f t="shared" si="25"/>
        <v>0</v>
      </c>
      <c r="G650" s="455"/>
      <c r="K650" s="350"/>
      <c r="M650" s="561"/>
      <c r="N650" s="561"/>
    </row>
    <row r="651" spans="1:14" s="456" customFormat="1" ht="28.5" outlineLevel="2">
      <c r="A651" s="147" t="s">
        <v>1425</v>
      </c>
      <c r="B651" s="282" t="s">
        <v>5097</v>
      </c>
      <c r="C651" s="149" t="s">
        <v>3109</v>
      </c>
      <c r="D651" s="172">
        <v>2</v>
      </c>
      <c r="E651" s="71"/>
      <c r="F651" s="99">
        <f t="shared" ref="F651:F722" si="26">TRUNC(E651*D651,2)</f>
        <v>0</v>
      </c>
      <c r="G651" s="455"/>
      <c r="K651" s="350"/>
      <c r="M651" s="561"/>
      <c r="N651" s="561"/>
    </row>
    <row r="652" spans="1:14" s="456" customFormat="1" ht="28.5" outlineLevel="2">
      <c r="A652" s="147" t="s">
        <v>1426</v>
      </c>
      <c r="B652" s="282" t="s">
        <v>4664</v>
      </c>
      <c r="C652" s="149" t="s">
        <v>3109</v>
      </c>
      <c r="D652" s="172">
        <v>1</v>
      </c>
      <c r="E652" s="71"/>
      <c r="F652" s="99">
        <f t="shared" si="26"/>
        <v>0</v>
      </c>
      <c r="G652" s="455"/>
      <c r="K652" s="350"/>
      <c r="M652" s="561"/>
      <c r="N652" s="561"/>
    </row>
    <row r="653" spans="1:14" s="456" customFormat="1" ht="28.5" outlineLevel="2">
      <c r="A653" s="147" t="s">
        <v>1427</v>
      </c>
      <c r="B653" s="282" t="s">
        <v>4665</v>
      </c>
      <c r="C653" s="149" t="s">
        <v>3109</v>
      </c>
      <c r="D653" s="172">
        <v>1</v>
      </c>
      <c r="E653" s="71"/>
      <c r="F653" s="99">
        <f t="shared" si="26"/>
        <v>0</v>
      </c>
      <c r="G653" s="455"/>
      <c r="K653" s="350"/>
      <c r="M653" s="561"/>
      <c r="N653" s="561"/>
    </row>
    <row r="654" spans="1:14" s="456" customFormat="1" ht="28.5" outlineLevel="2">
      <c r="A654" s="147" t="s">
        <v>1428</v>
      </c>
      <c r="B654" s="282" t="s">
        <v>4666</v>
      </c>
      <c r="C654" s="149" t="s">
        <v>3109</v>
      </c>
      <c r="D654" s="172">
        <v>1</v>
      </c>
      <c r="E654" s="71"/>
      <c r="F654" s="99">
        <f t="shared" si="26"/>
        <v>0</v>
      </c>
      <c r="G654" s="455"/>
      <c r="K654" s="350"/>
      <c r="M654" s="561"/>
      <c r="N654" s="561"/>
    </row>
    <row r="655" spans="1:14" s="456" customFormat="1" ht="28.5" outlineLevel="2">
      <c r="A655" s="147" t="s">
        <v>4667</v>
      </c>
      <c r="B655" s="282" t="s">
        <v>4668</v>
      </c>
      <c r="C655" s="149" t="s">
        <v>3109</v>
      </c>
      <c r="D655" s="172">
        <v>1</v>
      </c>
      <c r="E655" s="71"/>
      <c r="F655" s="99">
        <f t="shared" si="26"/>
        <v>0</v>
      </c>
      <c r="G655" s="455"/>
      <c r="K655" s="350"/>
      <c r="M655" s="561"/>
      <c r="N655" s="561"/>
    </row>
    <row r="656" spans="1:14" s="456" customFormat="1" ht="28.5" outlineLevel="2">
      <c r="A656" s="147" t="s">
        <v>1429</v>
      </c>
      <c r="B656" s="282" t="s">
        <v>5098</v>
      </c>
      <c r="C656" s="149" t="s">
        <v>3109</v>
      </c>
      <c r="D656" s="172">
        <v>1</v>
      </c>
      <c r="E656" s="71"/>
      <c r="F656" s="99">
        <f t="shared" si="26"/>
        <v>0</v>
      </c>
      <c r="G656" s="455"/>
      <c r="K656" s="350"/>
      <c r="M656" s="561"/>
      <c r="N656" s="561"/>
    </row>
    <row r="657" spans="1:14" s="456" customFormat="1" ht="28.5" outlineLevel="2">
      <c r="A657" s="147" t="s">
        <v>1430</v>
      </c>
      <c r="B657" s="282" t="s">
        <v>4669</v>
      </c>
      <c r="C657" s="149" t="s">
        <v>3109</v>
      </c>
      <c r="D657" s="172">
        <v>1</v>
      </c>
      <c r="E657" s="71"/>
      <c r="F657" s="99">
        <f t="shared" si="26"/>
        <v>0</v>
      </c>
      <c r="G657" s="455"/>
      <c r="K657" s="350"/>
      <c r="M657" s="561"/>
      <c r="N657" s="561"/>
    </row>
    <row r="658" spans="1:14" s="456" customFormat="1" ht="28.5" outlineLevel="2">
      <c r="A658" s="147" t="s">
        <v>1431</v>
      </c>
      <c r="B658" s="282" t="s">
        <v>4670</v>
      </c>
      <c r="C658" s="149" t="s">
        <v>3109</v>
      </c>
      <c r="D658" s="172">
        <v>1</v>
      </c>
      <c r="E658" s="71"/>
      <c r="F658" s="99">
        <f t="shared" si="26"/>
        <v>0</v>
      </c>
      <c r="G658" s="455"/>
      <c r="K658" s="350"/>
      <c r="M658" s="561"/>
      <c r="N658" s="561"/>
    </row>
    <row r="659" spans="1:14" s="363" customFormat="1" ht="28.5" outlineLevel="2">
      <c r="A659" s="147" t="s">
        <v>1432</v>
      </c>
      <c r="B659" s="282" t="s">
        <v>5099</v>
      </c>
      <c r="C659" s="149" t="s">
        <v>3109</v>
      </c>
      <c r="D659" s="172">
        <v>1</v>
      </c>
      <c r="E659" s="71"/>
      <c r="F659" s="99">
        <f t="shared" si="26"/>
        <v>0</v>
      </c>
      <c r="G659" s="470"/>
      <c r="H659" s="456"/>
      <c r="K659" s="350"/>
      <c r="M659" s="564"/>
      <c r="N659" s="564"/>
    </row>
    <row r="660" spans="1:14" s="456" customFormat="1" ht="28.5" outlineLevel="2">
      <c r="A660" s="147" t="s">
        <v>1433</v>
      </c>
      <c r="B660" s="282" t="s">
        <v>5100</v>
      </c>
      <c r="C660" s="149" t="s">
        <v>3109</v>
      </c>
      <c r="D660" s="172">
        <v>1</v>
      </c>
      <c r="E660" s="71"/>
      <c r="F660" s="99">
        <f t="shared" si="26"/>
        <v>0</v>
      </c>
      <c r="G660" s="455"/>
      <c r="K660" s="350"/>
      <c r="M660" s="561"/>
      <c r="N660" s="561"/>
    </row>
    <row r="661" spans="1:14" s="456" customFormat="1" ht="28.5" outlineLevel="2">
      <c r="A661" s="147" t="s">
        <v>1434</v>
      </c>
      <c r="B661" s="282" t="s">
        <v>5101</v>
      </c>
      <c r="C661" s="149" t="s">
        <v>3109</v>
      </c>
      <c r="D661" s="172">
        <v>1</v>
      </c>
      <c r="E661" s="71"/>
      <c r="F661" s="99">
        <f t="shared" si="26"/>
        <v>0</v>
      </c>
      <c r="G661" s="455"/>
      <c r="K661" s="350"/>
      <c r="M661" s="561"/>
      <c r="N661" s="561"/>
    </row>
    <row r="662" spans="1:14" s="456" customFormat="1" ht="28.5" outlineLevel="2">
      <c r="A662" s="147" t="s">
        <v>1435</v>
      </c>
      <c r="B662" s="282" t="s">
        <v>4671</v>
      </c>
      <c r="C662" s="149" t="s">
        <v>3109</v>
      </c>
      <c r="D662" s="172">
        <v>1</v>
      </c>
      <c r="E662" s="71"/>
      <c r="F662" s="99">
        <f t="shared" si="26"/>
        <v>0</v>
      </c>
      <c r="G662" s="455"/>
      <c r="K662" s="350"/>
      <c r="M662" s="561"/>
      <c r="N662" s="561"/>
    </row>
    <row r="663" spans="1:14" s="456" customFormat="1" ht="28.5" outlineLevel="2">
      <c r="A663" s="147" t="s">
        <v>1436</v>
      </c>
      <c r="B663" s="282" t="s">
        <v>4672</v>
      </c>
      <c r="C663" s="149" t="s">
        <v>3109</v>
      </c>
      <c r="D663" s="172">
        <v>1</v>
      </c>
      <c r="E663" s="71"/>
      <c r="F663" s="99">
        <f t="shared" si="26"/>
        <v>0</v>
      </c>
      <c r="G663" s="455"/>
      <c r="K663" s="350"/>
      <c r="M663" s="561"/>
      <c r="N663" s="561"/>
    </row>
    <row r="664" spans="1:14" s="456" customFormat="1" ht="28.5" outlineLevel="2">
      <c r="A664" s="147" t="s">
        <v>1437</v>
      </c>
      <c r="B664" s="282" t="s">
        <v>4673</v>
      </c>
      <c r="C664" s="149" t="s">
        <v>3109</v>
      </c>
      <c r="D664" s="172">
        <v>1</v>
      </c>
      <c r="E664" s="71"/>
      <c r="F664" s="99">
        <f t="shared" si="26"/>
        <v>0</v>
      </c>
      <c r="G664" s="455"/>
      <c r="K664" s="350"/>
      <c r="M664" s="561"/>
      <c r="N664" s="561"/>
    </row>
    <row r="665" spans="1:14" s="456" customFormat="1" ht="28.5" outlineLevel="2">
      <c r="A665" s="147" t="s">
        <v>1438</v>
      </c>
      <c r="B665" s="282" t="s">
        <v>4674</v>
      </c>
      <c r="C665" s="149" t="s">
        <v>3109</v>
      </c>
      <c r="D665" s="172">
        <v>1</v>
      </c>
      <c r="E665" s="71"/>
      <c r="F665" s="99">
        <f t="shared" si="26"/>
        <v>0</v>
      </c>
      <c r="G665" s="455"/>
      <c r="K665" s="350"/>
      <c r="M665" s="561"/>
      <c r="N665" s="561"/>
    </row>
    <row r="666" spans="1:14" s="456" customFormat="1" ht="28.5" outlineLevel="2">
      <c r="A666" s="147" t="s">
        <v>1439</v>
      </c>
      <c r="B666" s="282" t="s">
        <v>4675</v>
      </c>
      <c r="C666" s="149" t="s">
        <v>3109</v>
      </c>
      <c r="D666" s="172">
        <v>1</v>
      </c>
      <c r="E666" s="71"/>
      <c r="F666" s="99">
        <f t="shared" si="26"/>
        <v>0</v>
      </c>
      <c r="G666" s="455"/>
      <c r="K666" s="350"/>
      <c r="M666" s="561"/>
      <c r="N666" s="561"/>
    </row>
    <row r="667" spans="1:14" s="456" customFormat="1" ht="28.5" outlineLevel="2">
      <c r="A667" s="147" t="s">
        <v>1440</v>
      </c>
      <c r="B667" s="282" t="s">
        <v>4676</v>
      </c>
      <c r="C667" s="149" t="s">
        <v>3109</v>
      </c>
      <c r="D667" s="172">
        <v>12</v>
      </c>
      <c r="E667" s="71"/>
      <c r="F667" s="99">
        <f t="shared" si="26"/>
        <v>0</v>
      </c>
      <c r="G667" s="455"/>
      <c r="K667" s="350"/>
      <c r="M667" s="561"/>
      <c r="N667" s="561"/>
    </row>
    <row r="668" spans="1:14" s="456" customFormat="1" ht="28.5" outlineLevel="2">
      <c r="A668" s="147" t="s">
        <v>3103</v>
      </c>
      <c r="B668" s="282" t="s">
        <v>4677</v>
      </c>
      <c r="C668" s="149" t="s">
        <v>3109</v>
      </c>
      <c r="D668" s="172">
        <v>2</v>
      </c>
      <c r="E668" s="71"/>
      <c r="F668" s="99">
        <f t="shared" si="26"/>
        <v>0</v>
      </c>
      <c r="G668" s="455"/>
      <c r="K668" s="350"/>
      <c r="M668" s="561"/>
      <c r="N668" s="561"/>
    </row>
    <row r="669" spans="1:14" s="456" customFormat="1" ht="28.5" outlineLevel="2">
      <c r="A669" s="147" t="s">
        <v>3104</v>
      </c>
      <c r="B669" s="282" t="s">
        <v>4678</v>
      </c>
      <c r="C669" s="149" t="s">
        <v>3109</v>
      </c>
      <c r="D669" s="172">
        <v>11</v>
      </c>
      <c r="E669" s="71"/>
      <c r="F669" s="99">
        <f t="shared" si="26"/>
        <v>0</v>
      </c>
      <c r="G669" s="455"/>
      <c r="K669" s="350"/>
      <c r="M669" s="561"/>
      <c r="N669" s="561"/>
    </row>
    <row r="670" spans="1:14" s="456" customFormat="1" ht="28.5" outlineLevel="2">
      <c r="A670" s="147" t="s">
        <v>3105</v>
      </c>
      <c r="B670" s="282" t="s">
        <v>4679</v>
      </c>
      <c r="C670" s="149" t="s">
        <v>3109</v>
      </c>
      <c r="D670" s="172">
        <v>2</v>
      </c>
      <c r="E670" s="71"/>
      <c r="F670" s="99">
        <f t="shared" si="26"/>
        <v>0</v>
      </c>
      <c r="G670" s="455"/>
      <c r="K670" s="350"/>
      <c r="M670" s="561"/>
      <c r="N670" s="561"/>
    </row>
    <row r="671" spans="1:14" s="456" customFormat="1" ht="28.5" outlineLevel="2">
      <c r="A671" s="147" t="s">
        <v>3106</v>
      </c>
      <c r="B671" s="282" t="s">
        <v>4680</v>
      </c>
      <c r="C671" s="149" t="s">
        <v>3109</v>
      </c>
      <c r="D671" s="172">
        <v>1</v>
      </c>
      <c r="E671" s="71"/>
      <c r="F671" s="99">
        <f t="shared" si="26"/>
        <v>0</v>
      </c>
      <c r="G671" s="455"/>
      <c r="K671" s="350"/>
      <c r="M671" s="561"/>
      <c r="N671" s="561"/>
    </row>
    <row r="672" spans="1:14" s="456" customFormat="1" ht="28.5" outlineLevel="2">
      <c r="A672" s="147" t="s">
        <v>3107</v>
      </c>
      <c r="B672" s="282" t="s">
        <v>4681</v>
      </c>
      <c r="C672" s="149" t="s">
        <v>3109</v>
      </c>
      <c r="D672" s="172">
        <v>2</v>
      </c>
      <c r="E672" s="71"/>
      <c r="F672" s="99">
        <f t="shared" si="26"/>
        <v>0</v>
      </c>
      <c r="G672" s="455"/>
      <c r="K672" s="350"/>
      <c r="M672" s="561"/>
      <c r="N672" s="561"/>
    </row>
    <row r="673" spans="1:14" s="456" customFormat="1" ht="33.75" customHeight="1" outlineLevel="2">
      <c r="A673" s="147" t="s">
        <v>3108</v>
      </c>
      <c r="B673" s="282" t="s">
        <v>4682</v>
      </c>
      <c r="C673" s="149" t="s">
        <v>3109</v>
      </c>
      <c r="D673" s="172">
        <v>1</v>
      </c>
      <c r="E673" s="71"/>
      <c r="F673" s="99">
        <f t="shared" si="26"/>
        <v>0</v>
      </c>
      <c r="G673" s="455"/>
      <c r="K673" s="350"/>
      <c r="M673" s="561"/>
      <c r="N673" s="561"/>
    </row>
    <row r="674" spans="1:14" s="456" customFormat="1" ht="20.100000000000001" customHeight="1" outlineLevel="2">
      <c r="A674" s="2"/>
      <c r="B674" s="117"/>
      <c r="C674" s="60"/>
      <c r="D674" s="71"/>
      <c r="E674" s="71"/>
      <c r="F674" s="99"/>
      <c r="G674" s="455"/>
      <c r="K674" s="350"/>
      <c r="M674" s="561"/>
      <c r="N674" s="561"/>
    </row>
    <row r="675" spans="1:14" s="456" customFormat="1" ht="20.100000000000001" customHeight="1" outlineLevel="2">
      <c r="A675" s="11" t="s">
        <v>776</v>
      </c>
      <c r="B675" s="29" t="s">
        <v>43</v>
      </c>
      <c r="C675" s="37"/>
      <c r="D675" s="74"/>
      <c r="E675" s="71"/>
      <c r="F675" s="99"/>
      <c r="G675" s="455"/>
      <c r="K675" s="350"/>
      <c r="L675" s="350"/>
      <c r="M675" s="561"/>
      <c r="N675" s="561"/>
    </row>
    <row r="676" spans="1:14" s="456" customFormat="1" ht="28.5" outlineLevel="2">
      <c r="A676" s="2" t="s">
        <v>877</v>
      </c>
      <c r="B676" s="117" t="s">
        <v>931</v>
      </c>
      <c r="C676" s="6" t="s">
        <v>307</v>
      </c>
      <c r="D676" s="71">
        <v>2</v>
      </c>
      <c r="E676" s="71"/>
      <c r="F676" s="97">
        <f>TRUNC(E676*D676,2)</f>
        <v>0</v>
      </c>
      <c r="G676" s="455"/>
      <c r="K676" s="350"/>
      <c r="M676" s="561"/>
      <c r="N676" s="561"/>
    </row>
    <row r="677" spans="1:14" s="456" customFormat="1" ht="28.5" outlineLevel="2">
      <c r="A677" s="2" t="s">
        <v>1441</v>
      </c>
      <c r="B677" s="117" t="s">
        <v>932</v>
      </c>
      <c r="C677" s="6" t="s">
        <v>307</v>
      </c>
      <c r="D677" s="71">
        <v>1</v>
      </c>
      <c r="E677" s="71"/>
      <c r="F677" s="99">
        <f t="shared" si="26"/>
        <v>0</v>
      </c>
      <c r="G677" s="455"/>
      <c r="K677" s="350"/>
      <c r="M677" s="561"/>
      <c r="N677" s="561"/>
    </row>
    <row r="678" spans="1:14" s="456" customFormat="1" ht="28.5" outlineLevel="2">
      <c r="A678" s="2" t="s">
        <v>1442</v>
      </c>
      <c r="B678" s="117" t="s">
        <v>5102</v>
      </c>
      <c r="C678" s="6" t="s">
        <v>307</v>
      </c>
      <c r="D678" s="71">
        <v>1</v>
      </c>
      <c r="E678" s="71"/>
      <c r="F678" s="99">
        <f t="shared" si="26"/>
        <v>0</v>
      </c>
      <c r="G678" s="455"/>
      <c r="K678" s="350"/>
      <c r="M678" s="561"/>
      <c r="N678" s="561"/>
    </row>
    <row r="679" spans="1:14" s="456" customFormat="1" ht="28.5" outlineLevel="2">
      <c r="A679" s="2" t="s">
        <v>1443</v>
      </c>
      <c r="B679" s="117" t="s">
        <v>933</v>
      </c>
      <c r="C679" s="6" t="s">
        <v>307</v>
      </c>
      <c r="D679" s="71">
        <v>4</v>
      </c>
      <c r="E679" s="71"/>
      <c r="F679" s="99">
        <f t="shared" si="26"/>
        <v>0</v>
      </c>
      <c r="G679" s="455"/>
      <c r="K679" s="350"/>
      <c r="M679" s="561"/>
      <c r="N679" s="561"/>
    </row>
    <row r="680" spans="1:14" s="456" customFormat="1" ht="28.5" outlineLevel="2">
      <c r="A680" s="2" t="s">
        <v>1444</v>
      </c>
      <c r="B680" s="117" t="s">
        <v>5103</v>
      </c>
      <c r="C680" s="6" t="s">
        <v>307</v>
      </c>
      <c r="D680" s="71">
        <v>1</v>
      </c>
      <c r="E680" s="71"/>
      <c r="F680" s="99">
        <f t="shared" si="26"/>
        <v>0</v>
      </c>
      <c r="G680" s="455"/>
      <c r="K680" s="350"/>
      <c r="M680" s="561"/>
      <c r="N680" s="561"/>
    </row>
    <row r="681" spans="1:14" s="456" customFormat="1" ht="28.5" outlineLevel="2">
      <c r="A681" s="2" t="s">
        <v>1445</v>
      </c>
      <c r="B681" s="117" t="s">
        <v>5104</v>
      </c>
      <c r="C681" s="6" t="s">
        <v>307</v>
      </c>
      <c r="D681" s="71">
        <v>1</v>
      </c>
      <c r="E681" s="71"/>
      <c r="F681" s="99">
        <f t="shared" si="26"/>
        <v>0</v>
      </c>
      <c r="G681" s="455"/>
      <c r="K681" s="350"/>
      <c r="M681" s="561"/>
      <c r="N681" s="561"/>
    </row>
    <row r="682" spans="1:14" s="456" customFormat="1" ht="28.5" outlineLevel="2">
      <c r="A682" s="2" t="s">
        <v>1446</v>
      </c>
      <c r="B682" s="117" t="s">
        <v>934</v>
      </c>
      <c r="C682" s="6" t="s">
        <v>307</v>
      </c>
      <c r="D682" s="71">
        <v>1</v>
      </c>
      <c r="E682" s="71"/>
      <c r="F682" s="99">
        <f t="shared" si="26"/>
        <v>0</v>
      </c>
      <c r="G682" s="455"/>
      <c r="K682" s="350"/>
      <c r="M682" s="561"/>
      <c r="N682" s="561"/>
    </row>
    <row r="683" spans="1:14" s="456" customFormat="1" ht="28.5" outlineLevel="2">
      <c r="A683" s="2" t="s">
        <v>1447</v>
      </c>
      <c r="B683" s="117" t="s">
        <v>935</v>
      </c>
      <c r="C683" s="6" t="s">
        <v>307</v>
      </c>
      <c r="D683" s="71">
        <v>1</v>
      </c>
      <c r="E683" s="71"/>
      <c r="F683" s="99">
        <f t="shared" si="26"/>
        <v>0</v>
      </c>
      <c r="G683" s="455"/>
      <c r="K683" s="350"/>
      <c r="M683" s="561"/>
      <c r="N683" s="561"/>
    </row>
    <row r="684" spans="1:14" s="456" customFormat="1" ht="28.5" outlineLevel="2">
      <c r="A684" s="2" t="s">
        <v>1448</v>
      </c>
      <c r="B684" s="117" t="s">
        <v>936</v>
      </c>
      <c r="C684" s="6" t="s">
        <v>307</v>
      </c>
      <c r="D684" s="71">
        <v>1</v>
      </c>
      <c r="E684" s="71"/>
      <c r="F684" s="99">
        <f t="shared" si="26"/>
        <v>0</v>
      </c>
      <c r="G684" s="455"/>
      <c r="K684" s="350"/>
      <c r="M684" s="561"/>
      <c r="N684" s="561"/>
    </row>
    <row r="685" spans="1:14" s="456" customFormat="1" ht="28.5" outlineLevel="2">
      <c r="A685" s="2" t="s">
        <v>1449</v>
      </c>
      <c r="B685" s="117" t="s">
        <v>937</v>
      </c>
      <c r="C685" s="6" t="s">
        <v>307</v>
      </c>
      <c r="D685" s="71">
        <v>1</v>
      </c>
      <c r="E685" s="71"/>
      <c r="F685" s="99">
        <f t="shared" si="26"/>
        <v>0</v>
      </c>
      <c r="G685" s="455"/>
      <c r="K685" s="350"/>
      <c r="M685" s="561"/>
      <c r="N685" s="561"/>
    </row>
    <row r="686" spans="1:14" s="456" customFormat="1" ht="28.5" outlineLevel="2">
      <c r="A686" s="2" t="s">
        <v>1450</v>
      </c>
      <c r="B686" s="117" t="s">
        <v>938</v>
      </c>
      <c r="C686" s="6" t="s">
        <v>307</v>
      </c>
      <c r="D686" s="71">
        <v>1</v>
      </c>
      <c r="E686" s="71"/>
      <c r="F686" s="99">
        <f t="shared" si="26"/>
        <v>0</v>
      </c>
      <c r="G686" s="455"/>
      <c r="K686" s="350"/>
      <c r="M686" s="561"/>
      <c r="N686" s="561"/>
    </row>
    <row r="687" spans="1:14" s="456" customFormat="1" ht="28.5" outlineLevel="2">
      <c r="A687" s="2" t="s">
        <v>1451</v>
      </c>
      <c r="B687" s="117" t="s">
        <v>939</v>
      </c>
      <c r="C687" s="6" t="s">
        <v>307</v>
      </c>
      <c r="D687" s="71">
        <v>1</v>
      </c>
      <c r="E687" s="71"/>
      <c r="F687" s="99">
        <f t="shared" si="26"/>
        <v>0</v>
      </c>
      <c r="G687" s="455"/>
      <c r="K687" s="350"/>
      <c r="M687" s="561"/>
      <c r="N687" s="561"/>
    </row>
    <row r="688" spans="1:14" s="456" customFormat="1" ht="28.5" outlineLevel="2">
      <c r="A688" s="2" t="s">
        <v>1452</v>
      </c>
      <c r="B688" s="117" t="s">
        <v>940</v>
      </c>
      <c r="C688" s="6" t="s">
        <v>307</v>
      </c>
      <c r="D688" s="71">
        <v>1</v>
      </c>
      <c r="E688" s="71"/>
      <c r="F688" s="99">
        <f t="shared" si="26"/>
        <v>0</v>
      </c>
      <c r="G688" s="455"/>
      <c r="K688" s="350"/>
      <c r="M688" s="561"/>
      <c r="N688" s="561"/>
    </row>
    <row r="689" spans="1:14" s="456" customFormat="1" ht="28.5" outlineLevel="2">
      <c r="A689" s="2" t="s">
        <v>1453</v>
      </c>
      <c r="B689" s="117" t="s">
        <v>941</v>
      </c>
      <c r="C689" s="6" t="s">
        <v>307</v>
      </c>
      <c r="D689" s="71">
        <v>1</v>
      </c>
      <c r="E689" s="71"/>
      <c r="F689" s="99">
        <f t="shared" si="26"/>
        <v>0</v>
      </c>
      <c r="G689" s="455"/>
      <c r="K689" s="350"/>
      <c r="M689" s="561"/>
      <c r="N689" s="561"/>
    </row>
    <row r="690" spans="1:14" s="456" customFormat="1" ht="28.5" outlineLevel="2">
      <c r="A690" s="2" t="s">
        <v>1454</v>
      </c>
      <c r="B690" s="117" t="s">
        <v>942</v>
      </c>
      <c r="C690" s="6" t="s">
        <v>307</v>
      </c>
      <c r="D690" s="71">
        <v>1</v>
      </c>
      <c r="E690" s="71"/>
      <c r="F690" s="99">
        <f t="shared" si="26"/>
        <v>0</v>
      </c>
      <c r="G690" s="455"/>
      <c r="K690" s="350"/>
      <c r="M690" s="561"/>
      <c r="N690" s="561"/>
    </row>
    <row r="691" spans="1:14" s="363" customFormat="1" ht="28.5" outlineLevel="2">
      <c r="A691" s="2" t="s">
        <v>1455</v>
      </c>
      <c r="B691" s="117" t="s">
        <v>943</v>
      </c>
      <c r="C691" s="6" t="s">
        <v>307</v>
      </c>
      <c r="D691" s="71">
        <v>1</v>
      </c>
      <c r="E691" s="71"/>
      <c r="F691" s="99">
        <f t="shared" si="26"/>
        <v>0</v>
      </c>
      <c r="G691" s="470"/>
      <c r="K691" s="350"/>
      <c r="M691" s="564"/>
      <c r="N691" s="564"/>
    </row>
    <row r="692" spans="1:14" s="456" customFormat="1" ht="28.5" outlineLevel="2">
      <c r="A692" s="2" t="s">
        <v>1456</v>
      </c>
      <c r="B692" s="117" t="s">
        <v>944</v>
      </c>
      <c r="C692" s="6" t="s">
        <v>307</v>
      </c>
      <c r="D692" s="71">
        <v>1</v>
      </c>
      <c r="E692" s="71"/>
      <c r="F692" s="99">
        <f t="shared" si="26"/>
        <v>0</v>
      </c>
      <c r="G692" s="455"/>
      <c r="K692" s="350"/>
      <c r="M692" s="561"/>
      <c r="N692" s="561"/>
    </row>
    <row r="693" spans="1:14" s="456" customFormat="1" ht="28.5" outlineLevel="2">
      <c r="A693" s="2" t="s">
        <v>1457</v>
      </c>
      <c r="B693" s="117" t="s">
        <v>945</v>
      </c>
      <c r="C693" s="6" t="s">
        <v>307</v>
      </c>
      <c r="D693" s="71">
        <v>1</v>
      </c>
      <c r="E693" s="71"/>
      <c r="F693" s="99">
        <f t="shared" si="26"/>
        <v>0</v>
      </c>
      <c r="G693" s="455"/>
      <c r="K693" s="350"/>
      <c r="M693" s="561"/>
      <c r="N693" s="561"/>
    </row>
    <row r="694" spans="1:14" s="456" customFormat="1" ht="28.5" outlineLevel="2">
      <c r="A694" s="2" t="s">
        <v>1458</v>
      </c>
      <c r="B694" s="117" t="s">
        <v>946</v>
      </c>
      <c r="C694" s="6" t="s">
        <v>307</v>
      </c>
      <c r="D694" s="71">
        <v>1</v>
      </c>
      <c r="E694" s="71"/>
      <c r="F694" s="99">
        <f t="shared" si="26"/>
        <v>0</v>
      </c>
      <c r="G694" s="455"/>
      <c r="K694" s="350"/>
      <c r="M694" s="561"/>
      <c r="N694" s="561"/>
    </row>
    <row r="695" spans="1:14" s="456" customFormat="1" ht="28.5" outlineLevel="2">
      <c r="A695" s="2" t="s">
        <v>1459</v>
      </c>
      <c r="B695" s="117" t="s">
        <v>947</v>
      </c>
      <c r="C695" s="6" t="s">
        <v>307</v>
      </c>
      <c r="D695" s="71">
        <v>1</v>
      </c>
      <c r="E695" s="71"/>
      <c r="F695" s="99">
        <f t="shared" si="26"/>
        <v>0</v>
      </c>
      <c r="G695" s="455"/>
      <c r="K695" s="350"/>
      <c r="M695" s="561"/>
      <c r="N695" s="561"/>
    </row>
    <row r="696" spans="1:14" s="456" customFormat="1" ht="28.5" outlineLevel="2">
      <c r="A696" s="2" t="s">
        <v>1460</v>
      </c>
      <c r="B696" s="117" t="s">
        <v>948</v>
      </c>
      <c r="C696" s="6" t="s">
        <v>307</v>
      </c>
      <c r="D696" s="71">
        <v>1</v>
      </c>
      <c r="E696" s="71"/>
      <c r="F696" s="99">
        <f t="shared" si="26"/>
        <v>0</v>
      </c>
      <c r="G696" s="455"/>
      <c r="K696" s="350"/>
      <c r="M696" s="561"/>
      <c r="N696" s="561"/>
    </row>
    <row r="697" spans="1:14" s="456" customFormat="1" ht="28.5" outlineLevel="2">
      <c r="A697" s="2" t="s">
        <v>1461</v>
      </c>
      <c r="B697" s="117" t="s">
        <v>949</v>
      </c>
      <c r="C697" s="6" t="s">
        <v>307</v>
      </c>
      <c r="D697" s="71">
        <v>1</v>
      </c>
      <c r="E697" s="71"/>
      <c r="F697" s="99">
        <f t="shared" si="26"/>
        <v>0</v>
      </c>
      <c r="G697" s="455"/>
      <c r="K697" s="350"/>
      <c r="M697" s="561"/>
      <c r="N697" s="561"/>
    </row>
    <row r="698" spans="1:14" s="456" customFormat="1" ht="28.5" outlineLevel="2">
      <c r="A698" s="2" t="s">
        <v>1462</v>
      </c>
      <c r="B698" s="117" t="s">
        <v>950</v>
      </c>
      <c r="C698" s="6" t="s">
        <v>307</v>
      </c>
      <c r="D698" s="71">
        <v>1</v>
      </c>
      <c r="E698" s="71"/>
      <c r="F698" s="99">
        <f t="shared" si="26"/>
        <v>0</v>
      </c>
      <c r="G698" s="455"/>
      <c r="K698" s="350"/>
      <c r="M698" s="561"/>
      <c r="N698" s="561"/>
    </row>
    <row r="699" spans="1:14" s="456" customFormat="1" ht="20.100000000000001" customHeight="1" outlineLevel="2">
      <c r="A699" s="2"/>
      <c r="B699" s="117"/>
      <c r="C699" s="60"/>
      <c r="D699" s="71"/>
      <c r="E699" s="71"/>
      <c r="F699" s="99"/>
      <c r="G699" s="455"/>
      <c r="K699" s="350"/>
      <c r="M699" s="561"/>
      <c r="N699" s="561"/>
    </row>
    <row r="700" spans="1:14" s="456" customFormat="1" ht="20.100000000000001" customHeight="1" outlineLevel="2">
      <c r="A700" s="184" t="s">
        <v>777</v>
      </c>
      <c r="B700" s="86" t="s">
        <v>46</v>
      </c>
      <c r="C700" s="24"/>
      <c r="D700" s="251"/>
      <c r="E700" s="71"/>
      <c r="F700" s="99"/>
      <c r="G700" s="455"/>
      <c r="K700" s="350"/>
      <c r="L700" s="350"/>
      <c r="M700" s="561"/>
      <c r="N700" s="561"/>
    </row>
    <row r="701" spans="1:14" s="456" customFormat="1" ht="28.5" outlineLevel="2">
      <c r="A701" s="162" t="s">
        <v>878</v>
      </c>
      <c r="B701" s="87" t="s">
        <v>951</v>
      </c>
      <c r="C701" s="24" t="s">
        <v>307</v>
      </c>
      <c r="D701" s="44">
        <v>4</v>
      </c>
      <c r="E701" s="71"/>
      <c r="F701" s="99">
        <f t="shared" si="26"/>
        <v>0</v>
      </c>
      <c r="G701" s="455"/>
      <c r="K701" s="350"/>
      <c r="M701" s="561"/>
      <c r="N701" s="561"/>
    </row>
    <row r="702" spans="1:14" s="456" customFormat="1" ht="28.5" outlineLevel="2">
      <c r="A702" s="162" t="s">
        <v>1463</v>
      </c>
      <c r="B702" s="87" t="s">
        <v>952</v>
      </c>
      <c r="C702" s="24" t="s">
        <v>307</v>
      </c>
      <c r="D702" s="44">
        <v>1</v>
      </c>
      <c r="E702" s="71"/>
      <c r="F702" s="99">
        <f t="shared" si="26"/>
        <v>0</v>
      </c>
      <c r="G702" s="455"/>
      <c r="K702" s="350"/>
      <c r="M702" s="561"/>
      <c r="N702" s="561"/>
    </row>
    <row r="703" spans="1:14" s="456" customFormat="1" ht="28.5" outlineLevel="2">
      <c r="A703" s="162" t="s">
        <v>1464</v>
      </c>
      <c r="B703" s="87" t="s">
        <v>953</v>
      </c>
      <c r="C703" s="24" t="s">
        <v>307</v>
      </c>
      <c r="D703" s="44">
        <v>1</v>
      </c>
      <c r="E703" s="71"/>
      <c r="F703" s="99">
        <f t="shared" si="26"/>
        <v>0</v>
      </c>
      <c r="G703" s="455"/>
      <c r="K703" s="350"/>
      <c r="M703" s="561"/>
      <c r="N703" s="561"/>
    </row>
    <row r="704" spans="1:14" s="456" customFormat="1" ht="28.5" outlineLevel="2">
      <c r="A704" s="162" t="s">
        <v>1465</v>
      </c>
      <c r="B704" s="87" t="s">
        <v>954</v>
      </c>
      <c r="C704" s="24" t="s">
        <v>307</v>
      </c>
      <c r="D704" s="44">
        <v>1</v>
      </c>
      <c r="E704" s="71"/>
      <c r="F704" s="99">
        <f t="shared" si="26"/>
        <v>0</v>
      </c>
      <c r="G704" s="455"/>
      <c r="K704" s="350"/>
      <c r="M704" s="561"/>
      <c r="N704" s="561"/>
    </row>
    <row r="705" spans="1:14" s="456" customFormat="1" ht="28.5" outlineLevel="2">
      <c r="A705" s="162" t="s">
        <v>1466</v>
      </c>
      <c r="B705" s="87" t="s">
        <v>955</v>
      </c>
      <c r="C705" s="24" t="s">
        <v>307</v>
      </c>
      <c r="D705" s="44">
        <v>1</v>
      </c>
      <c r="E705" s="71"/>
      <c r="F705" s="99">
        <f t="shared" si="26"/>
        <v>0</v>
      </c>
      <c r="G705" s="455"/>
      <c r="K705" s="350"/>
      <c r="M705" s="561"/>
      <c r="N705" s="561"/>
    </row>
    <row r="706" spans="1:14" s="456" customFormat="1" ht="28.5" outlineLevel="2">
      <c r="A706" s="162" t="s">
        <v>1467</v>
      </c>
      <c r="B706" s="88" t="s">
        <v>956</v>
      </c>
      <c r="C706" s="24" t="s">
        <v>307</v>
      </c>
      <c r="D706" s="44">
        <v>1</v>
      </c>
      <c r="E706" s="71"/>
      <c r="F706" s="99">
        <f t="shared" si="26"/>
        <v>0</v>
      </c>
      <c r="G706" s="455"/>
      <c r="K706" s="350"/>
      <c r="M706" s="561"/>
      <c r="N706" s="561"/>
    </row>
    <row r="707" spans="1:14" s="456" customFormat="1" ht="28.5" outlineLevel="2">
      <c r="A707" s="162" t="s">
        <v>1468</v>
      </c>
      <c r="B707" s="88" t="s">
        <v>957</v>
      </c>
      <c r="C707" s="24" t="s">
        <v>307</v>
      </c>
      <c r="D707" s="44">
        <v>1</v>
      </c>
      <c r="E707" s="71"/>
      <c r="F707" s="99">
        <f t="shared" si="26"/>
        <v>0</v>
      </c>
      <c r="G707" s="455"/>
      <c r="K707" s="350"/>
      <c r="M707" s="561"/>
      <c r="N707" s="561"/>
    </row>
    <row r="708" spans="1:14" s="456" customFormat="1" ht="28.5" outlineLevel="2">
      <c r="A708" s="162" t="s">
        <v>1469</v>
      </c>
      <c r="B708" s="88" t="s">
        <v>958</v>
      </c>
      <c r="C708" s="41" t="s">
        <v>307</v>
      </c>
      <c r="D708" s="44">
        <v>2</v>
      </c>
      <c r="E708" s="71"/>
      <c r="F708" s="99">
        <f t="shared" si="26"/>
        <v>0</v>
      </c>
      <c r="G708" s="455"/>
      <c r="K708" s="350"/>
      <c r="M708" s="561"/>
      <c r="N708" s="561"/>
    </row>
    <row r="709" spans="1:14" s="456" customFormat="1" ht="28.5" outlineLevel="2">
      <c r="A709" s="162" t="s">
        <v>1470</v>
      </c>
      <c r="B709" s="88" t="s">
        <v>959</v>
      </c>
      <c r="C709" s="41" t="s">
        <v>307</v>
      </c>
      <c r="D709" s="44">
        <v>4</v>
      </c>
      <c r="E709" s="71"/>
      <c r="F709" s="99">
        <f t="shared" si="26"/>
        <v>0</v>
      </c>
      <c r="G709" s="455"/>
      <c r="K709" s="350"/>
      <c r="M709" s="561"/>
      <c r="N709" s="561"/>
    </row>
    <row r="710" spans="1:14" s="456" customFormat="1" ht="28.5" outlineLevel="2">
      <c r="A710" s="162" t="s">
        <v>1471</v>
      </c>
      <c r="B710" s="88" t="s">
        <v>5105</v>
      </c>
      <c r="C710" s="41" t="s">
        <v>307</v>
      </c>
      <c r="D710" s="44">
        <v>1</v>
      </c>
      <c r="E710" s="71"/>
      <c r="F710" s="99">
        <f t="shared" si="26"/>
        <v>0</v>
      </c>
      <c r="G710" s="455"/>
      <c r="K710" s="350"/>
      <c r="M710" s="561"/>
      <c r="N710" s="561"/>
    </row>
    <row r="711" spans="1:14" s="456" customFormat="1" ht="28.5" outlineLevel="2">
      <c r="A711" s="162" t="s">
        <v>1472</v>
      </c>
      <c r="B711" s="88" t="s">
        <v>960</v>
      </c>
      <c r="C711" s="41" t="s">
        <v>307</v>
      </c>
      <c r="D711" s="44">
        <v>1</v>
      </c>
      <c r="E711" s="71"/>
      <c r="F711" s="99">
        <f t="shared" si="26"/>
        <v>0</v>
      </c>
      <c r="G711" s="455"/>
      <c r="K711" s="350"/>
      <c r="M711" s="561"/>
      <c r="N711" s="561"/>
    </row>
    <row r="712" spans="1:14" s="456" customFormat="1" ht="28.5" outlineLevel="2">
      <c r="A712" s="162" t="s">
        <v>1473</v>
      </c>
      <c r="B712" s="88" t="s">
        <v>961</v>
      </c>
      <c r="C712" s="41" t="s">
        <v>307</v>
      </c>
      <c r="D712" s="44">
        <v>11</v>
      </c>
      <c r="E712" s="71"/>
      <c r="F712" s="99">
        <f t="shared" si="26"/>
        <v>0</v>
      </c>
      <c r="G712" s="455"/>
      <c r="K712" s="350"/>
      <c r="M712" s="561"/>
      <c r="N712" s="561"/>
    </row>
    <row r="713" spans="1:14" s="456" customFormat="1" ht="28.5" outlineLevel="2">
      <c r="A713" s="162" t="s">
        <v>1474</v>
      </c>
      <c r="B713" s="88" t="s">
        <v>5106</v>
      </c>
      <c r="C713" s="41" t="s">
        <v>307</v>
      </c>
      <c r="D713" s="44">
        <v>1</v>
      </c>
      <c r="E713" s="71"/>
      <c r="F713" s="99">
        <f t="shared" si="26"/>
        <v>0</v>
      </c>
      <c r="G713" s="455"/>
      <c r="K713" s="350"/>
      <c r="M713" s="561"/>
      <c r="N713" s="561"/>
    </row>
    <row r="714" spans="1:14" s="456" customFormat="1" ht="28.5" outlineLevel="2">
      <c r="A714" s="162" t="s">
        <v>1475</v>
      </c>
      <c r="B714" s="88" t="s">
        <v>962</v>
      </c>
      <c r="C714" s="41" t="s">
        <v>307</v>
      </c>
      <c r="D714" s="44">
        <v>1</v>
      </c>
      <c r="E714" s="71"/>
      <c r="F714" s="99">
        <f t="shared" si="26"/>
        <v>0</v>
      </c>
      <c r="G714" s="455"/>
      <c r="K714" s="350"/>
      <c r="M714" s="561"/>
      <c r="N714" s="561"/>
    </row>
    <row r="715" spans="1:14" s="363" customFormat="1" ht="28.5" outlineLevel="2">
      <c r="A715" s="162" t="s">
        <v>1476</v>
      </c>
      <c r="B715" s="88" t="s">
        <v>963</v>
      </c>
      <c r="C715" s="41" t="s">
        <v>307</v>
      </c>
      <c r="D715" s="44">
        <v>1</v>
      </c>
      <c r="E715" s="71"/>
      <c r="F715" s="99">
        <f t="shared" si="26"/>
        <v>0</v>
      </c>
      <c r="G715" s="470"/>
      <c r="K715" s="350"/>
      <c r="M715" s="564"/>
      <c r="N715" s="564"/>
    </row>
    <row r="716" spans="1:14" s="456" customFormat="1" ht="28.5" outlineLevel="2">
      <c r="A716" s="162" t="s">
        <v>1477</v>
      </c>
      <c r="B716" s="88" t="s">
        <v>964</v>
      </c>
      <c r="C716" s="41" t="s">
        <v>307</v>
      </c>
      <c r="D716" s="44">
        <v>18</v>
      </c>
      <c r="E716" s="71"/>
      <c r="F716" s="99">
        <f t="shared" si="26"/>
        <v>0</v>
      </c>
      <c r="G716" s="455"/>
      <c r="K716" s="350"/>
      <c r="M716" s="561"/>
      <c r="N716" s="561"/>
    </row>
    <row r="717" spans="1:14" s="456" customFormat="1" ht="28.5" outlineLevel="2">
      <c r="A717" s="162" t="s">
        <v>1478</v>
      </c>
      <c r="B717" s="182" t="s">
        <v>5107</v>
      </c>
      <c r="C717" s="149" t="s">
        <v>307</v>
      </c>
      <c r="D717" s="44">
        <v>1</v>
      </c>
      <c r="E717" s="71"/>
      <c r="F717" s="99">
        <f t="shared" si="26"/>
        <v>0</v>
      </c>
      <c r="G717" s="455"/>
      <c r="K717" s="350"/>
      <c r="M717" s="561"/>
      <c r="N717" s="561"/>
    </row>
    <row r="718" spans="1:14" s="363" customFormat="1" ht="28.5" outlineLevel="2">
      <c r="A718" s="162" t="s">
        <v>1479</v>
      </c>
      <c r="B718" s="182" t="s">
        <v>965</v>
      </c>
      <c r="C718" s="149" t="s">
        <v>307</v>
      </c>
      <c r="D718" s="44">
        <v>1</v>
      </c>
      <c r="E718" s="71"/>
      <c r="F718" s="99">
        <f t="shared" si="26"/>
        <v>0</v>
      </c>
      <c r="G718" s="470"/>
      <c r="K718" s="350"/>
      <c r="M718" s="564"/>
      <c r="N718" s="564"/>
    </row>
    <row r="719" spans="1:14" s="456" customFormat="1" ht="28.5" outlineLevel="2">
      <c r="A719" s="162" t="s">
        <v>1480</v>
      </c>
      <c r="B719" s="88" t="s">
        <v>966</v>
      </c>
      <c r="C719" s="41" t="s">
        <v>307</v>
      </c>
      <c r="D719" s="44">
        <v>1</v>
      </c>
      <c r="E719" s="71"/>
      <c r="F719" s="99">
        <f t="shared" si="26"/>
        <v>0</v>
      </c>
      <c r="G719" s="455"/>
      <c r="K719" s="350"/>
      <c r="M719" s="561"/>
      <c r="N719" s="561"/>
    </row>
    <row r="720" spans="1:14" s="456" customFormat="1" ht="28.5" outlineLevel="2">
      <c r="A720" s="162" t="s">
        <v>1481</v>
      </c>
      <c r="B720" s="88" t="s">
        <v>967</v>
      </c>
      <c r="C720" s="41" t="s">
        <v>307</v>
      </c>
      <c r="D720" s="44">
        <v>1</v>
      </c>
      <c r="E720" s="71"/>
      <c r="F720" s="99">
        <f t="shared" si="26"/>
        <v>0</v>
      </c>
      <c r="G720" s="455"/>
      <c r="K720" s="350"/>
      <c r="M720" s="561"/>
      <c r="N720" s="561"/>
    </row>
    <row r="721" spans="1:14" s="456" customFormat="1" ht="28.5" outlineLevel="2">
      <c r="A721" s="162" t="s">
        <v>1482</v>
      </c>
      <c r="B721" s="88" t="s">
        <v>968</v>
      </c>
      <c r="C721" s="41" t="s">
        <v>307</v>
      </c>
      <c r="D721" s="44">
        <v>1</v>
      </c>
      <c r="E721" s="71"/>
      <c r="F721" s="99">
        <f t="shared" si="26"/>
        <v>0</v>
      </c>
      <c r="G721" s="455"/>
      <c r="K721" s="350"/>
      <c r="M721" s="561"/>
      <c r="N721" s="561"/>
    </row>
    <row r="722" spans="1:14" s="363" customFormat="1" ht="28.5" outlineLevel="2">
      <c r="A722" s="162" t="s">
        <v>1483</v>
      </c>
      <c r="B722" s="88" t="s">
        <v>969</v>
      </c>
      <c r="C722" s="41" t="s">
        <v>307</v>
      </c>
      <c r="D722" s="44">
        <v>2</v>
      </c>
      <c r="E722" s="71"/>
      <c r="F722" s="99">
        <f t="shared" si="26"/>
        <v>0</v>
      </c>
      <c r="G722" s="470"/>
      <c r="K722" s="350"/>
      <c r="M722" s="564"/>
      <c r="N722" s="564"/>
    </row>
    <row r="723" spans="1:14" s="363" customFormat="1" ht="20.100000000000001" customHeight="1" outlineLevel="2">
      <c r="A723" s="2"/>
      <c r="B723" s="117"/>
      <c r="C723" s="60"/>
      <c r="D723" s="71"/>
      <c r="E723" s="71"/>
      <c r="F723" s="99"/>
      <c r="G723" s="470"/>
      <c r="K723" s="350"/>
      <c r="M723" s="564"/>
      <c r="N723" s="564"/>
    </row>
    <row r="724" spans="1:14" s="456" customFormat="1" ht="20.100000000000001" customHeight="1" outlineLevel="2">
      <c r="A724" s="184" t="s">
        <v>1484</v>
      </c>
      <c r="B724" s="86" t="s">
        <v>49</v>
      </c>
      <c r="C724" s="24"/>
      <c r="D724" s="251"/>
      <c r="E724" s="71"/>
      <c r="F724" s="99"/>
      <c r="G724" s="455"/>
      <c r="K724" s="350"/>
      <c r="M724" s="561"/>
      <c r="N724" s="561"/>
    </row>
    <row r="725" spans="1:14" s="456" customFormat="1" ht="28.5" outlineLevel="2">
      <c r="A725" s="162" t="s">
        <v>1485</v>
      </c>
      <c r="B725" s="87" t="s">
        <v>5108</v>
      </c>
      <c r="C725" s="24" t="s">
        <v>307</v>
      </c>
      <c r="D725" s="44">
        <v>1</v>
      </c>
      <c r="E725" s="71"/>
      <c r="F725" s="99">
        <f t="shared" ref="F725:F749" si="27">TRUNC(E725*D725,2)</f>
        <v>0</v>
      </c>
      <c r="G725" s="455"/>
      <c r="K725" s="350"/>
      <c r="L725" s="350"/>
      <c r="M725" s="561"/>
      <c r="N725" s="561"/>
    </row>
    <row r="726" spans="1:14" s="456" customFormat="1" ht="28.5" outlineLevel="2">
      <c r="A726" s="162" t="s">
        <v>1486</v>
      </c>
      <c r="B726" s="87" t="s">
        <v>4773</v>
      </c>
      <c r="C726" s="24" t="s">
        <v>307</v>
      </c>
      <c r="D726" s="44">
        <v>1</v>
      </c>
      <c r="E726" s="71"/>
      <c r="F726" s="99">
        <f t="shared" si="27"/>
        <v>0</v>
      </c>
      <c r="G726" s="455"/>
      <c r="K726" s="350"/>
      <c r="M726" s="561"/>
      <c r="N726" s="561"/>
    </row>
    <row r="727" spans="1:14" s="456" customFormat="1" ht="20.100000000000001" customHeight="1" outlineLevel="2">
      <c r="A727" s="162"/>
      <c r="B727" s="87"/>
      <c r="C727" s="24"/>
      <c r="D727" s="44"/>
      <c r="E727" s="71"/>
      <c r="F727" s="99"/>
      <c r="G727" s="455"/>
      <c r="K727" s="350"/>
      <c r="M727" s="561"/>
      <c r="N727" s="561"/>
    </row>
    <row r="728" spans="1:14" s="363" customFormat="1" ht="20.100000000000001" customHeight="1" outlineLevel="2">
      <c r="A728" s="184" t="s">
        <v>1487</v>
      </c>
      <c r="B728" s="125" t="s">
        <v>53</v>
      </c>
      <c r="C728" s="24"/>
      <c r="D728" s="44"/>
      <c r="E728" s="71"/>
      <c r="F728" s="99"/>
      <c r="G728" s="470"/>
      <c r="K728" s="350"/>
      <c r="M728" s="564"/>
      <c r="N728" s="564"/>
    </row>
    <row r="729" spans="1:14" s="456" customFormat="1" ht="28.5" outlineLevel="2">
      <c r="A729" s="162" t="s">
        <v>1488</v>
      </c>
      <c r="B729" s="87" t="s">
        <v>970</v>
      </c>
      <c r="C729" s="24" t="s">
        <v>9</v>
      </c>
      <c r="D729" s="44">
        <v>4.2</v>
      </c>
      <c r="E729" s="71"/>
      <c r="F729" s="99">
        <f t="shared" si="27"/>
        <v>0</v>
      </c>
      <c r="G729" s="455"/>
      <c r="K729" s="350"/>
      <c r="M729" s="561"/>
      <c r="N729" s="561"/>
    </row>
    <row r="730" spans="1:14" s="456" customFormat="1" ht="28.5" outlineLevel="2">
      <c r="A730" s="162" t="s">
        <v>1489</v>
      </c>
      <c r="B730" s="88" t="s">
        <v>971</v>
      </c>
      <c r="C730" s="24" t="s">
        <v>9</v>
      </c>
      <c r="D730" s="44">
        <v>19.8</v>
      </c>
      <c r="E730" s="71"/>
      <c r="F730" s="99">
        <f t="shared" si="27"/>
        <v>0</v>
      </c>
      <c r="G730" s="455"/>
      <c r="K730" s="350"/>
      <c r="M730" s="561"/>
      <c r="N730" s="561"/>
    </row>
    <row r="731" spans="1:14" s="363" customFormat="1" ht="28.5" outlineLevel="2">
      <c r="A731" s="162" t="s">
        <v>1490</v>
      </c>
      <c r="B731" s="88" t="s">
        <v>972</v>
      </c>
      <c r="C731" s="24" t="s">
        <v>9</v>
      </c>
      <c r="D731" s="44">
        <v>16.100000000000001</v>
      </c>
      <c r="E731" s="71"/>
      <c r="F731" s="99">
        <f t="shared" si="27"/>
        <v>0</v>
      </c>
      <c r="G731" s="470"/>
      <c r="K731" s="350"/>
      <c r="M731" s="564"/>
      <c r="N731" s="564"/>
    </row>
    <row r="732" spans="1:14" s="363" customFormat="1" ht="28.5" outlineLevel="2">
      <c r="A732" s="162" t="s">
        <v>5109</v>
      </c>
      <c r="B732" s="88" t="s">
        <v>5110</v>
      </c>
      <c r="C732" s="24" t="s">
        <v>9</v>
      </c>
      <c r="D732" s="44">
        <v>278.01</v>
      </c>
      <c r="E732" s="71"/>
      <c r="F732" s="99">
        <f t="shared" si="27"/>
        <v>0</v>
      </c>
      <c r="G732" s="470"/>
      <c r="K732" s="350"/>
      <c r="M732" s="564"/>
      <c r="N732" s="564"/>
    </row>
    <row r="733" spans="1:14" s="363" customFormat="1" ht="28.5" outlineLevel="2">
      <c r="A733" s="162" t="s">
        <v>5111</v>
      </c>
      <c r="B733" s="88" t="s">
        <v>5112</v>
      </c>
      <c r="C733" s="24" t="s">
        <v>9</v>
      </c>
      <c r="D733" s="44">
        <v>10.08</v>
      </c>
      <c r="E733" s="71"/>
      <c r="F733" s="99">
        <f t="shared" si="27"/>
        <v>0</v>
      </c>
      <c r="G733" s="470"/>
      <c r="K733" s="350"/>
      <c r="M733" s="564"/>
      <c r="N733" s="564"/>
    </row>
    <row r="734" spans="1:14" s="363" customFormat="1" ht="20.100000000000001" customHeight="1" outlineLevel="2">
      <c r="A734" s="184"/>
      <c r="B734" s="86"/>
      <c r="C734" s="41"/>
      <c r="D734" s="44"/>
      <c r="E734" s="71"/>
      <c r="F734" s="99"/>
      <c r="G734" s="470"/>
      <c r="K734" s="350"/>
      <c r="M734" s="564"/>
      <c r="N734" s="564"/>
    </row>
    <row r="735" spans="1:14" s="456" customFormat="1" ht="20.100000000000001" customHeight="1" outlineLevel="2">
      <c r="A735" s="184" t="s">
        <v>1491</v>
      </c>
      <c r="B735" s="86" t="s">
        <v>56</v>
      </c>
      <c r="C735" s="41"/>
      <c r="D735" s="44"/>
      <c r="E735" s="71"/>
      <c r="F735" s="99"/>
      <c r="G735" s="455"/>
      <c r="K735" s="350"/>
      <c r="M735" s="561"/>
      <c r="N735" s="561"/>
    </row>
    <row r="736" spans="1:14" s="363" customFormat="1" ht="20.100000000000001" customHeight="1" outlineLevel="2">
      <c r="A736" s="162" t="s">
        <v>1492</v>
      </c>
      <c r="B736" s="88" t="s">
        <v>973</v>
      </c>
      <c r="C736" s="41" t="s">
        <v>307</v>
      </c>
      <c r="D736" s="44">
        <v>4</v>
      </c>
      <c r="E736" s="71"/>
      <c r="F736" s="99">
        <f t="shared" si="27"/>
        <v>0</v>
      </c>
      <c r="G736" s="470"/>
      <c r="K736" s="350"/>
      <c r="M736" s="564"/>
      <c r="N736" s="564"/>
    </row>
    <row r="737" spans="1:14" s="456" customFormat="1" ht="20.100000000000001" customHeight="1" outlineLevel="2">
      <c r="A737" s="162" t="s">
        <v>1493</v>
      </c>
      <c r="B737" s="88" t="s">
        <v>974</v>
      </c>
      <c r="C737" s="41" t="s">
        <v>307</v>
      </c>
      <c r="D737" s="44">
        <v>6</v>
      </c>
      <c r="E737" s="71"/>
      <c r="F737" s="99">
        <f t="shared" si="27"/>
        <v>0</v>
      </c>
      <c r="G737" s="455"/>
      <c r="K737" s="350"/>
      <c r="M737" s="561"/>
      <c r="N737" s="561"/>
    </row>
    <row r="738" spans="1:14" s="456" customFormat="1" ht="20.100000000000001" customHeight="1" outlineLevel="2">
      <c r="A738" s="162" t="s">
        <v>5113</v>
      </c>
      <c r="B738" s="88" t="s">
        <v>5114</v>
      </c>
      <c r="C738" s="41" t="s">
        <v>9</v>
      </c>
      <c r="D738" s="44">
        <v>26.14</v>
      </c>
      <c r="E738" s="71"/>
      <c r="F738" s="99">
        <f t="shared" si="27"/>
        <v>0</v>
      </c>
      <c r="G738" s="455"/>
      <c r="K738" s="350"/>
      <c r="M738" s="561"/>
      <c r="N738" s="561"/>
    </row>
    <row r="739" spans="1:14" s="456" customFormat="1" ht="20.100000000000001" customHeight="1" outlineLevel="2">
      <c r="A739" s="162"/>
      <c r="B739" s="88"/>
      <c r="C739" s="41"/>
      <c r="D739" s="44"/>
      <c r="E739" s="71"/>
      <c r="F739" s="99"/>
      <c r="G739" s="455"/>
      <c r="K739" s="350"/>
      <c r="M739" s="561"/>
      <c r="N739" s="561"/>
    </row>
    <row r="740" spans="1:14" ht="20.100000000000001" customHeight="1" outlineLevel="2">
      <c r="A740" s="184" t="s">
        <v>1494</v>
      </c>
      <c r="B740" s="86" t="s">
        <v>379</v>
      </c>
      <c r="C740" s="41"/>
      <c r="D740" s="44"/>
      <c r="E740" s="71"/>
      <c r="F740" s="99"/>
      <c r="K740" s="350"/>
    </row>
    <row r="741" spans="1:14" s="363" customFormat="1" ht="28.5" outlineLevel="2">
      <c r="A741" s="162" t="s">
        <v>736</v>
      </c>
      <c r="B741" s="88" t="s">
        <v>975</v>
      </c>
      <c r="C741" s="41" t="s">
        <v>307</v>
      </c>
      <c r="D741" s="44">
        <v>1</v>
      </c>
      <c r="E741" s="71"/>
      <c r="F741" s="99">
        <f t="shared" si="27"/>
        <v>0</v>
      </c>
      <c r="G741" s="470"/>
      <c r="K741" s="350"/>
      <c r="M741" s="564"/>
      <c r="N741" s="564"/>
    </row>
    <row r="742" spans="1:14" s="456" customFormat="1" ht="28.5" outlineLevel="2">
      <c r="A742" s="162" t="s">
        <v>737</v>
      </c>
      <c r="B742" s="88" t="s">
        <v>976</v>
      </c>
      <c r="C742" s="41" t="s">
        <v>307</v>
      </c>
      <c r="D742" s="44">
        <v>1</v>
      </c>
      <c r="E742" s="71"/>
      <c r="F742" s="99">
        <f t="shared" si="27"/>
        <v>0</v>
      </c>
      <c r="G742" s="455"/>
      <c r="K742" s="350"/>
      <c r="M742" s="561"/>
      <c r="N742" s="561"/>
    </row>
    <row r="743" spans="1:14" s="456" customFormat="1" ht="20.100000000000001" customHeight="1" outlineLevel="2">
      <c r="A743" s="162"/>
      <c r="B743" s="88"/>
      <c r="C743" s="41"/>
      <c r="D743" s="44"/>
      <c r="E743" s="71"/>
      <c r="F743" s="99"/>
      <c r="G743" s="455"/>
      <c r="K743" s="350"/>
      <c r="M743" s="561"/>
      <c r="N743" s="561"/>
    </row>
    <row r="744" spans="1:14" s="363" customFormat="1" ht="20.100000000000001" customHeight="1" outlineLevel="2">
      <c r="A744" s="184" t="s">
        <v>1495</v>
      </c>
      <c r="B744" s="253" t="s">
        <v>58</v>
      </c>
      <c r="C744" s="149"/>
      <c r="D744" s="194"/>
      <c r="E744" s="71"/>
      <c r="F744" s="99"/>
      <c r="G744" s="470"/>
      <c r="K744" s="350"/>
      <c r="M744" s="564"/>
      <c r="N744" s="564"/>
    </row>
    <row r="745" spans="1:14" s="456" customFormat="1" ht="28.5" outlineLevel="2">
      <c r="A745" s="162" t="s">
        <v>1496</v>
      </c>
      <c r="B745" s="182" t="s">
        <v>977</v>
      </c>
      <c r="C745" s="149" t="s">
        <v>307</v>
      </c>
      <c r="D745" s="44">
        <v>1</v>
      </c>
      <c r="E745" s="71"/>
      <c r="F745" s="99">
        <f t="shared" si="27"/>
        <v>0</v>
      </c>
      <c r="G745" s="455"/>
      <c r="K745" s="350"/>
      <c r="M745" s="561"/>
      <c r="N745" s="561"/>
    </row>
    <row r="746" spans="1:14" s="456" customFormat="1" ht="20.100000000000001" customHeight="1" outlineLevel="2">
      <c r="A746" s="184"/>
      <c r="B746" s="86"/>
      <c r="C746" s="41"/>
      <c r="D746" s="44"/>
      <c r="E746" s="71"/>
      <c r="F746" s="99"/>
      <c r="G746" s="455"/>
      <c r="K746" s="350"/>
      <c r="M746" s="561"/>
      <c r="N746" s="561"/>
    </row>
    <row r="747" spans="1:14" ht="20.100000000000001" customHeight="1" outlineLevel="2">
      <c r="A747" s="184" t="s">
        <v>1497</v>
      </c>
      <c r="B747" s="86" t="s">
        <v>59</v>
      </c>
      <c r="C747" s="41"/>
      <c r="D747" s="44"/>
      <c r="E747" s="71"/>
      <c r="F747" s="99"/>
      <c r="K747" s="350"/>
    </row>
    <row r="748" spans="1:14" s="363" customFormat="1" ht="28.5" outlineLevel="2">
      <c r="A748" s="162" t="s">
        <v>4774</v>
      </c>
      <c r="B748" s="88" t="s">
        <v>978</v>
      </c>
      <c r="C748" s="41" t="s">
        <v>307</v>
      </c>
      <c r="D748" s="44">
        <v>2</v>
      </c>
      <c r="E748" s="71"/>
      <c r="F748" s="99">
        <f t="shared" si="27"/>
        <v>0</v>
      </c>
      <c r="G748" s="470"/>
      <c r="K748" s="350"/>
      <c r="M748" s="564"/>
      <c r="N748" s="564"/>
    </row>
    <row r="749" spans="1:14" s="456" customFormat="1" ht="28.5" outlineLevel="2">
      <c r="A749" s="162" t="s">
        <v>4775</v>
      </c>
      <c r="B749" s="88" t="s">
        <v>979</v>
      </c>
      <c r="C749" s="41" t="s">
        <v>307</v>
      </c>
      <c r="D749" s="44">
        <v>2</v>
      </c>
      <c r="E749" s="71"/>
      <c r="F749" s="99">
        <f t="shared" si="27"/>
        <v>0</v>
      </c>
      <c r="G749" s="455"/>
      <c r="K749" s="350"/>
      <c r="M749" s="561"/>
      <c r="N749" s="561"/>
    </row>
    <row r="750" spans="1:14" s="456" customFormat="1" ht="20.100000000000001" customHeight="1" outlineLevel="1">
      <c r="A750" s="2"/>
      <c r="B750" s="117"/>
      <c r="C750" s="60"/>
      <c r="D750" s="71"/>
      <c r="E750" s="71"/>
      <c r="F750" s="99"/>
      <c r="G750" s="455"/>
      <c r="K750" s="350"/>
      <c r="M750" s="561"/>
      <c r="N750" s="561"/>
    </row>
    <row r="751" spans="1:14" s="456" customFormat="1" ht="20.100000000000001" customHeight="1" outlineLevel="1">
      <c r="A751" s="106" t="s">
        <v>778</v>
      </c>
      <c r="B751" s="115" t="s">
        <v>61</v>
      </c>
      <c r="C751" s="59"/>
      <c r="D751" s="72"/>
      <c r="E751" s="98"/>
      <c r="F751" s="108">
        <f>SUBTOTAL(9,F752:F753)</f>
        <v>0</v>
      </c>
      <c r="G751" s="468" t="s">
        <v>3053</v>
      </c>
      <c r="H751" s="462">
        <f>+F751</f>
        <v>0</v>
      </c>
      <c r="K751" s="350"/>
      <c r="M751" s="561"/>
      <c r="N751" s="561"/>
    </row>
    <row r="752" spans="1:14" s="456" customFormat="1" ht="57" outlineLevel="2">
      <c r="A752" s="147" t="s">
        <v>779</v>
      </c>
      <c r="B752" s="282" t="s">
        <v>63</v>
      </c>
      <c r="C752" s="130" t="s">
        <v>9</v>
      </c>
      <c r="D752" s="172">
        <v>197.46</v>
      </c>
      <c r="E752" s="92"/>
      <c r="F752" s="99">
        <f>TRUNC(E752*D752,2)</f>
        <v>0</v>
      </c>
      <c r="G752" s="455"/>
      <c r="K752" s="350"/>
      <c r="M752" s="561"/>
      <c r="N752" s="561"/>
    </row>
    <row r="753" spans="1:14" s="268" customFormat="1" ht="20.100000000000001" customHeight="1" outlineLevel="1">
      <c r="A753" s="256"/>
      <c r="B753" s="117"/>
      <c r="C753" s="257"/>
      <c r="D753" s="110"/>
      <c r="E753" s="110"/>
      <c r="F753" s="258"/>
      <c r="G753" s="468"/>
      <c r="K753" s="350"/>
      <c r="M753" s="566"/>
      <c r="N753" s="566"/>
    </row>
    <row r="754" spans="1:14" s="475" customFormat="1" ht="20.100000000000001" customHeight="1" outlineLevel="1">
      <c r="A754" s="418" t="s">
        <v>780</v>
      </c>
      <c r="B754" s="419" t="s">
        <v>66</v>
      </c>
      <c r="C754" s="408"/>
      <c r="D754" s="420"/>
      <c r="E754" s="262"/>
      <c r="F754" s="263">
        <f>SUBTOTAL(9,F755:F783)</f>
        <v>0</v>
      </c>
      <c r="G754" s="468" t="s">
        <v>3575</v>
      </c>
      <c r="H754" s="462">
        <f>+F754</f>
        <v>0</v>
      </c>
      <c r="K754" s="350"/>
      <c r="L754" s="476"/>
      <c r="M754" s="567"/>
      <c r="N754" s="567"/>
    </row>
    <row r="755" spans="1:14" s="268" customFormat="1" ht="20.100000000000001" customHeight="1" outlineLevel="2">
      <c r="A755" s="320" t="s">
        <v>781</v>
      </c>
      <c r="B755" s="321" t="s">
        <v>68</v>
      </c>
      <c r="C755" s="421"/>
      <c r="D755" s="191"/>
      <c r="E755" s="110"/>
      <c r="F755" s="264"/>
      <c r="G755" s="477"/>
      <c r="K755" s="350"/>
      <c r="M755" s="566"/>
      <c r="N755" s="566"/>
    </row>
    <row r="756" spans="1:14" s="475" customFormat="1" ht="57" outlineLevel="2">
      <c r="A756" s="422" t="s">
        <v>826</v>
      </c>
      <c r="B756" s="282" t="s">
        <v>70</v>
      </c>
      <c r="C756" s="423" t="s">
        <v>9</v>
      </c>
      <c r="D756" s="179">
        <v>21011.56</v>
      </c>
      <c r="E756" s="110"/>
      <c r="F756" s="258">
        <f>TRUNC(E756*D756,2)</f>
        <v>0</v>
      </c>
      <c r="G756" s="478"/>
      <c r="K756" s="350"/>
      <c r="M756" s="567"/>
      <c r="N756" s="567"/>
    </row>
    <row r="757" spans="1:14" s="268" customFormat="1" ht="57" outlineLevel="2">
      <c r="A757" s="422" t="s">
        <v>827</v>
      </c>
      <c r="B757" s="282" t="s">
        <v>72</v>
      </c>
      <c r="C757" s="424" t="s">
        <v>73</v>
      </c>
      <c r="D757" s="179">
        <v>223.28</v>
      </c>
      <c r="E757" s="110"/>
      <c r="F757" s="258">
        <f>TRUNC(E757*D757,2)</f>
        <v>0</v>
      </c>
      <c r="G757" s="477"/>
      <c r="K757" s="350"/>
      <c r="M757" s="566"/>
      <c r="N757" s="566"/>
    </row>
    <row r="758" spans="1:14" s="475" customFormat="1" ht="57" outlineLevel="2">
      <c r="A758" s="422" t="s">
        <v>828</v>
      </c>
      <c r="B758" s="282" t="s">
        <v>75</v>
      </c>
      <c r="C758" s="423" t="s">
        <v>9</v>
      </c>
      <c r="D758" s="179">
        <v>3653.01</v>
      </c>
      <c r="E758" s="110"/>
      <c r="F758" s="258">
        <f>TRUNC(E758*D758,2)</f>
        <v>0</v>
      </c>
      <c r="G758" s="478"/>
      <c r="K758" s="350"/>
      <c r="M758" s="567"/>
      <c r="N758" s="567"/>
    </row>
    <row r="759" spans="1:14" s="268" customFormat="1" ht="42.75" outlineLevel="2">
      <c r="A759" s="422" t="s">
        <v>829</v>
      </c>
      <c r="B759" s="282" t="s">
        <v>76</v>
      </c>
      <c r="C759" s="423" t="s">
        <v>9</v>
      </c>
      <c r="D759" s="179">
        <v>1337.66</v>
      </c>
      <c r="E759" s="110"/>
      <c r="F759" s="258">
        <f>TRUNC(E759*D759,2)</f>
        <v>0</v>
      </c>
      <c r="G759" s="477"/>
      <c r="K759" s="350"/>
      <c r="M759" s="566"/>
      <c r="N759" s="566"/>
    </row>
    <row r="760" spans="1:14" s="268" customFormat="1" ht="20.100000000000001" customHeight="1" outlineLevel="2">
      <c r="A760" s="422"/>
      <c r="B760" s="282"/>
      <c r="C760" s="425"/>
      <c r="D760" s="179"/>
      <c r="E760" s="110"/>
      <c r="F760" s="258"/>
      <c r="G760" s="477"/>
      <c r="K760" s="350"/>
      <c r="M760" s="566"/>
      <c r="N760" s="566"/>
    </row>
    <row r="761" spans="1:14" s="268" customFormat="1" ht="20.100000000000001" customHeight="1" outlineLevel="2">
      <c r="A761" s="426" t="s">
        <v>782</v>
      </c>
      <c r="B761" s="250" t="s">
        <v>77</v>
      </c>
      <c r="C761" s="201"/>
      <c r="D761" s="427"/>
      <c r="E761" s="134"/>
      <c r="F761" s="265"/>
      <c r="G761" s="477"/>
      <c r="K761" s="350"/>
      <c r="M761" s="566"/>
      <c r="N761" s="566"/>
    </row>
    <row r="762" spans="1:14" s="268" customFormat="1" ht="71.25" outlineLevel="2">
      <c r="A762" s="422" t="s">
        <v>830</v>
      </c>
      <c r="B762" s="282" t="s">
        <v>78</v>
      </c>
      <c r="C762" s="423" t="s">
        <v>9</v>
      </c>
      <c r="D762" s="179">
        <v>157.63999999999999</v>
      </c>
      <c r="E762" s="110"/>
      <c r="F762" s="258">
        <f>TRUNC(E762*D762,2)</f>
        <v>0</v>
      </c>
      <c r="G762" s="477"/>
      <c r="K762" s="350"/>
      <c r="M762" s="566"/>
      <c r="N762" s="566"/>
    </row>
    <row r="763" spans="1:14" s="268" customFormat="1" ht="20.100000000000001" customHeight="1" outlineLevel="2">
      <c r="A763" s="422"/>
      <c r="B763" s="282"/>
      <c r="C763" s="425"/>
      <c r="D763" s="179"/>
      <c r="E763" s="110"/>
      <c r="F763" s="266"/>
      <c r="G763" s="477"/>
      <c r="K763" s="350"/>
      <c r="M763" s="566"/>
      <c r="N763" s="566"/>
    </row>
    <row r="764" spans="1:14" s="268" customFormat="1" ht="20.100000000000001" customHeight="1" outlineLevel="2">
      <c r="A764" s="320" t="s">
        <v>1360</v>
      </c>
      <c r="B764" s="321" t="s">
        <v>79</v>
      </c>
      <c r="C764" s="421"/>
      <c r="D764" s="191"/>
      <c r="E764" s="110"/>
      <c r="F764" s="264"/>
      <c r="G764" s="477"/>
      <c r="K764" s="350"/>
      <c r="M764" s="566"/>
      <c r="N764" s="566"/>
    </row>
    <row r="765" spans="1:14" s="475" customFormat="1" ht="42.75" outlineLevel="2">
      <c r="A765" s="422" t="s">
        <v>1361</v>
      </c>
      <c r="B765" s="282" t="s">
        <v>4776</v>
      </c>
      <c r="C765" s="423" t="s">
        <v>9</v>
      </c>
      <c r="D765" s="179">
        <v>183.83</v>
      </c>
      <c r="E765" s="110"/>
      <c r="F765" s="258">
        <f>TRUNC(E765*D765,2)</f>
        <v>0</v>
      </c>
      <c r="G765" s="478"/>
      <c r="K765" s="350"/>
      <c r="M765" s="567"/>
      <c r="N765" s="567"/>
    </row>
    <row r="766" spans="1:14" s="475" customFormat="1" ht="20.100000000000001" customHeight="1" outlineLevel="2">
      <c r="A766" s="422"/>
      <c r="B766" s="282"/>
      <c r="C766" s="425"/>
      <c r="D766" s="179"/>
      <c r="E766" s="110"/>
      <c r="F766" s="266"/>
      <c r="G766" s="478"/>
      <c r="K766" s="350"/>
      <c r="M766" s="567"/>
      <c r="N766" s="567"/>
    </row>
    <row r="767" spans="1:14" s="268" customFormat="1" ht="20.100000000000001" customHeight="1" outlineLevel="2">
      <c r="A767" s="320" t="s">
        <v>1498</v>
      </c>
      <c r="B767" s="321" t="s">
        <v>80</v>
      </c>
      <c r="C767" s="421"/>
      <c r="D767" s="191"/>
      <c r="E767" s="110"/>
      <c r="F767" s="264"/>
      <c r="G767" s="477"/>
      <c r="K767" s="350"/>
      <c r="M767" s="566"/>
      <c r="N767" s="566"/>
    </row>
    <row r="768" spans="1:14" s="268" customFormat="1" ht="28.5" outlineLevel="2">
      <c r="A768" s="422" t="s">
        <v>1499</v>
      </c>
      <c r="B768" s="282" t="s">
        <v>81</v>
      </c>
      <c r="C768" s="423" t="s">
        <v>9</v>
      </c>
      <c r="D768" s="179">
        <v>123.58</v>
      </c>
      <c r="E768" s="110"/>
      <c r="F768" s="258">
        <f>TRUNC(E768*D768,2)</f>
        <v>0</v>
      </c>
      <c r="G768" s="477"/>
      <c r="K768" s="350"/>
      <c r="M768" s="566"/>
      <c r="N768" s="566"/>
    </row>
    <row r="769" spans="1:14" s="268" customFormat="1" ht="20.100000000000001" customHeight="1" outlineLevel="2">
      <c r="A769" s="422"/>
      <c r="B769" s="282"/>
      <c r="C769" s="425"/>
      <c r="D769" s="179"/>
      <c r="E769" s="110"/>
      <c r="F769" s="266"/>
      <c r="G769" s="477"/>
      <c r="K769" s="350"/>
      <c r="M769" s="566"/>
      <c r="N769" s="566"/>
    </row>
    <row r="770" spans="1:14" s="475" customFormat="1" ht="20.100000000000001" customHeight="1" outlineLevel="2">
      <c r="A770" s="320" t="s">
        <v>1500</v>
      </c>
      <c r="B770" s="321" t="s">
        <v>82</v>
      </c>
      <c r="C770" s="421"/>
      <c r="D770" s="191"/>
      <c r="E770" s="110"/>
      <c r="F770" s="264"/>
      <c r="G770" s="478"/>
      <c r="K770" s="350"/>
      <c r="M770" s="567"/>
      <c r="N770" s="567"/>
    </row>
    <row r="771" spans="1:14" s="268" customFormat="1" ht="99.75" outlineLevel="2">
      <c r="A771" s="428" t="s">
        <v>1501</v>
      </c>
      <c r="B771" s="313" t="s">
        <v>4777</v>
      </c>
      <c r="C771" s="423" t="s">
        <v>9</v>
      </c>
      <c r="D771" s="315">
        <v>3011.17</v>
      </c>
      <c r="E771" s="110"/>
      <c r="F771" s="258">
        <f>TRUNC(E771*D771,2)</f>
        <v>0</v>
      </c>
      <c r="G771" s="477"/>
      <c r="K771" s="350"/>
      <c r="M771" s="566"/>
      <c r="N771" s="566"/>
    </row>
    <row r="772" spans="1:14" s="268" customFormat="1" ht="20.100000000000001" customHeight="1" outlineLevel="2">
      <c r="A772" s="422"/>
      <c r="B772" s="282"/>
      <c r="C772" s="424"/>
      <c r="D772" s="179"/>
      <c r="E772" s="110"/>
      <c r="F772" s="266"/>
      <c r="G772" s="477"/>
      <c r="K772" s="350"/>
      <c r="M772" s="566"/>
      <c r="N772" s="566"/>
    </row>
    <row r="773" spans="1:14" s="480" customFormat="1" ht="20.100000000000001" customHeight="1" outlineLevel="2">
      <c r="A773" s="320" t="s">
        <v>1502</v>
      </c>
      <c r="B773" s="414" t="s">
        <v>83</v>
      </c>
      <c r="C773" s="429"/>
      <c r="D773" s="430"/>
      <c r="E773" s="267"/>
      <c r="F773" s="264"/>
      <c r="G773" s="479"/>
      <c r="K773" s="350"/>
      <c r="M773" s="568"/>
      <c r="N773" s="568"/>
    </row>
    <row r="774" spans="1:14" s="475" customFormat="1" ht="28.5" outlineLevel="2">
      <c r="A774" s="422" t="s">
        <v>1503</v>
      </c>
      <c r="B774" s="282" t="s">
        <v>84</v>
      </c>
      <c r="C774" s="424" t="s">
        <v>73</v>
      </c>
      <c r="D774" s="179">
        <v>1267.9100000000001</v>
      </c>
      <c r="E774" s="110"/>
      <c r="F774" s="258">
        <f>TRUNC(E774*D774,2)</f>
        <v>0</v>
      </c>
      <c r="G774" s="478"/>
      <c r="K774" s="350"/>
      <c r="M774" s="567"/>
      <c r="N774" s="567"/>
    </row>
    <row r="775" spans="1:14" s="268" customFormat="1" ht="57" outlineLevel="2">
      <c r="A775" s="422" t="s">
        <v>1504</v>
      </c>
      <c r="B775" s="282" t="s">
        <v>85</v>
      </c>
      <c r="C775" s="424" t="s">
        <v>73</v>
      </c>
      <c r="D775" s="179">
        <v>429.76</v>
      </c>
      <c r="E775" s="110"/>
      <c r="F775" s="258">
        <f>TRUNC(E775*D775,2)</f>
        <v>0</v>
      </c>
      <c r="G775" s="477"/>
      <c r="K775" s="350"/>
      <c r="M775" s="566"/>
      <c r="N775" s="566"/>
    </row>
    <row r="776" spans="1:14" s="268" customFormat="1" ht="20.100000000000001" customHeight="1" outlineLevel="2">
      <c r="A776" s="422"/>
      <c r="B776" s="282"/>
      <c r="C776" s="425"/>
      <c r="D776" s="179"/>
      <c r="E776" s="110"/>
      <c r="F776" s="266"/>
      <c r="G776" s="477"/>
      <c r="K776" s="350"/>
      <c r="M776" s="566"/>
      <c r="N776" s="566"/>
    </row>
    <row r="777" spans="1:14" s="475" customFormat="1" ht="20.100000000000001" customHeight="1" outlineLevel="2">
      <c r="A777" s="320" t="s">
        <v>1505</v>
      </c>
      <c r="B777" s="321" t="s">
        <v>86</v>
      </c>
      <c r="C777" s="421"/>
      <c r="D777" s="191"/>
      <c r="E777" s="110"/>
      <c r="F777" s="264"/>
      <c r="G777" s="478"/>
      <c r="K777" s="350"/>
      <c r="M777" s="567"/>
      <c r="N777" s="567"/>
    </row>
    <row r="778" spans="1:14" s="268" customFormat="1" ht="57" outlineLevel="2">
      <c r="A778" s="422" t="s">
        <v>1506</v>
      </c>
      <c r="B778" s="282" t="s">
        <v>1000</v>
      </c>
      <c r="C778" s="423" t="s">
        <v>9</v>
      </c>
      <c r="D778" s="179">
        <v>603.61</v>
      </c>
      <c r="E778" s="110"/>
      <c r="F778" s="258">
        <f>TRUNC(E778*D778,2)</f>
        <v>0</v>
      </c>
      <c r="G778" s="477"/>
      <c r="K778" s="350"/>
      <c r="M778" s="566"/>
      <c r="N778" s="566"/>
    </row>
    <row r="779" spans="1:14" s="268" customFormat="1" ht="57" outlineLevel="2">
      <c r="A779" s="422" t="s">
        <v>1507</v>
      </c>
      <c r="B779" s="282" t="s">
        <v>1001</v>
      </c>
      <c r="C779" s="423" t="s">
        <v>9</v>
      </c>
      <c r="D779" s="179">
        <v>68.349999999999994</v>
      </c>
      <c r="E779" s="110"/>
      <c r="F779" s="258">
        <f>TRUNC(E779*D779,2)</f>
        <v>0</v>
      </c>
      <c r="G779" s="477"/>
      <c r="K779" s="350"/>
      <c r="M779" s="566"/>
      <c r="N779" s="566"/>
    </row>
    <row r="780" spans="1:14" s="268" customFormat="1" ht="20.100000000000001" customHeight="1" outlineLevel="2">
      <c r="A780" s="422"/>
      <c r="B780" s="282"/>
      <c r="C780" s="425"/>
      <c r="D780" s="179"/>
      <c r="E780" s="110"/>
      <c r="F780" s="266"/>
      <c r="G780" s="477"/>
      <c r="K780" s="350"/>
      <c r="M780" s="566"/>
      <c r="N780" s="566"/>
    </row>
    <row r="781" spans="1:14" s="475" customFormat="1" ht="20.100000000000001" customHeight="1" outlineLevel="2">
      <c r="A781" s="320" t="s">
        <v>1508</v>
      </c>
      <c r="B781" s="321" t="s">
        <v>87</v>
      </c>
      <c r="C781" s="421"/>
      <c r="D781" s="191"/>
      <c r="E781" s="110"/>
      <c r="F781" s="264"/>
      <c r="G781" s="478"/>
      <c r="K781" s="350"/>
      <c r="M781" s="567"/>
      <c r="N781" s="567"/>
    </row>
    <row r="782" spans="1:14" s="268" customFormat="1" ht="71.25" outlineLevel="2">
      <c r="A782" s="422" t="s">
        <v>1509</v>
      </c>
      <c r="B782" s="282" t="s">
        <v>4778</v>
      </c>
      <c r="C782" s="423" t="s">
        <v>9</v>
      </c>
      <c r="D782" s="179">
        <v>969.08</v>
      </c>
      <c r="E782" s="110"/>
      <c r="F782" s="258">
        <f>TRUNC(E782*D782,2)</f>
        <v>0</v>
      </c>
      <c r="G782" s="477"/>
      <c r="K782" s="350"/>
      <c r="M782" s="566"/>
      <c r="N782" s="566"/>
    </row>
    <row r="783" spans="1:14" s="268" customFormat="1" ht="20.100000000000001" customHeight="1" outlineLevel="1">
      <c r="A783" s="256"/>
      <c r="B783" s="117"/>
      <c r="C783" s="257"/>
      <c r="D783" s="110"/>
      <c r="E783" s="110"/>
      <c r="F783" s="266"/>
      <c r="G783" s="477"/>
      <c r="K783" s="350"/>
      <c r="M783" s="566"/>
      <c r="N783" s="566"/>
    </row>
    <row r="784" spans="1:14" s="268" customFormat="1" ht="20.100000000000001" customHeight="1" outlineLevel="1">
      <c r="A784" s="259" t="s">
        <v>783</v>
      </c>
      <c r="B784" s="260" t="s">
        <v>1692</v>
      </c>
      <c r="C784" s="59"/>
      <c r="D784" s="261"/>
      <c r="E784" s="262"/>
      <c r="F784" s="263">
        <f>SUBTOTAL(9,F785:F795)</f>
        <v>0</v>
      </c>
      <c r="G784" s="468" t="s">
        <v>3052</v>
      </c>
      <c r="H784" s="462">
        <f>+F784</f>
        <v>0</v>
      </c>
      <c r="K784" s="350"/>
      <c r="L784" s="481"/>
      <c r="M784" s="566"/>
      <c r="N784" s="566"/>
    </row>
    <row r="785" spans="1:14" s="480" customFormat="1" ht="20.100000000000001" customHeight="1" outlineLevel="2">
      <c r="A785" s="189" t="s">
        <v>784</v>
      </c>
      <c r="B785" s="116" t="s">
        <v>89</v>
      </c>
      <c r="C785" s="37"/>
      <c r="D785" s="281"/>
      <c r="E785" s="110"/>
      <c r="F785" s="264"/>
      <c r="G785" s="479"/>
      <c r="K785" s="350"/>
      <c r="M785" s="568"/>
      <c r="N785" s="568"/>
    </row>
    <row r="786" spans="1:14" s="475" customFormat="1" ht="42.75" outlineLevel="2">
      <c r="A786" s="147" t="s">
        <v>785</v>
      </c>
      <c r="B786" s="282" t="s">
        <v>91</v>
      </c>
      <c r="C786" s="130" t="s">
        <v>9</v>
      </c>
      <c r="D786" s="152">
        <v>15266.54</v>
      </c>
      <c r="E786" s="110"/>
      <c r="F786" s="258">
        <f>TRUNC(E786*D786,2)</f>
        <v>0</v>
      </c>
      <c r="G786" s="478"/>
      <c r="K786" s="350"/>
      <c r="M786" s="567"/>
      <c r="N786" s="567"/>
    </row>
    <row r="787" spans="1:14" s="475" customFormat="1" ht="20.100000000000001" customHeight="1" outlineLevel="2">
      <c r="A787" s="147"/>
      <c r="B787" s="282"/>
      <c r="C787" s="273"/>
      <c r="D787" s="152"/>
      <c r="E787" s="110"/>
      <c r="F787" s="266"/>
      <c r="G787" s="478"/>
      <c r="K787" s="350"/>
      <c r="M787" s="567"/>
      <c r="N787" s="567"/>
    </row>
    <row r="788" spans="1:14" s="268" customFormat="1" ht="20.100000000000001" customHeight="1" outlineLevel="2">
      <c r="A788" s="189" t="s">
        <v>786</v>
      </c>
      <c r="B788" s="116" t="s">
        <v>93</v>
      </c>
      <c r="C788" s="37"/>
      <c r="D788" s="281"/>
      <c r="E788" s="110"/>
      <c r="F788" s="264"/>
      <c r="G788" s="477"/>
      <c r="K788" s="350"/>
      <c r="M788" s="566"/>
      <c r="N788" s="566"/>
    </row>
    <row r="789" spans="1:14" s="268" customFormat="1" ht="21" customHeight="1" outlineLevel="2">
      <c r="A789" s="147" t="s">
        <v>787</v>
      </c>
      <c r="B789" s="282" t="s">
        <v>95</v>
      </c>
      <c r="C789" s="130" t="s">
        <v>9</v>
      </c>
      <c r="D789" s="152">
        <v>618.17999999999995</v>
      </c>
      <c r="E789" s="110"/>
      <c r="F789" s="258">
        <f>TRUNC(E789*D789,2)</f>
        <v>0</v>
      </c>
      <c r="G789" s="477"/>
      <c r="K789" s="350"/>
      <c r="M789" s="566"/>
      <c r="N789" s="566"/>
    </row>
    <row r="790" spans="1:14" s="268" customFormat="1" ht="71.25" outlineLevel="2">
      <c r="A790" s="147" t="s">
        <v>788</v>
      </c>
      <c r="B790" s="282" t="s">
        <v>4779</v>
      </c>
      <c r="C790" s="130" t="s">
        <v>9</v>
      </c>
      <c r="D790" s="152">
        <v>2431.6999999999998</v>
      </c>
      <c r="E790" s="110"/>
      <c r="F790" s="258">
        <f>TRUNC(E790*D790,2)</f>
        <v>0</v>
      </c>
      <c r="G790" s="477"/>
      <c r="K790" s="350"/>
      <c r="M790" s="566"/>
      <c r="N790" s="566"/>
    </row>
    <row r="791" spans="1:14" s="268" customFormat="1" ht="20.100000000000001" customHeight="1" outlineLevel="2">
      <c r="A791" s="147"/>
      <c r="B791" s="282"/>
      <c r="C791" s="273"/>
      <c r="D791" s="152"/>
      <c r="E791" s="110"/>
      <c r="F791" s="266"/>
      <c r="G791" s="477"/>
      <c r="K791" s="350"/>
      <c r="M791" s="566"/>
      <c r="N791" s="566"/>
    </row>
    <row r="792" spans="1:14" s="268" customFormat="1" ht="20.100000000000001" customHeight="1" outlineLevel="2">
      <c r="A792" s="189" t="s">
        <v>789</v>
      </c>
      <c r="B792" s="116" t="s">
        <v>98</v>
      </c>
      <c r="C792" s="37"/>
      <c r="D792" s="281"/>
      <c r="E792" s="110"/>
      <c r="F792" s="264"/>
      <c r="G792" s="477"/>
      <c r="K792" s="350"/>
      <c r="M792" s="566"/>
      <c r="N792" s="566"/>
    </row>
    <row r="793" spans="1:14" s="475" customFormat="1" ht="28.5" outlineLevel="2">
      <c r="A793" s="147" t="s">
        <v>790</v>
      </c>
      <c r="B793" s="282" t="s">
        <v>100</v>
      </c>
      <c r="C793" s="130" t="s">
        <v>9</v>
      </c>
      <c r="D793" s="152">
        <v>1810.4</v>
      </c>
      <c r="E793" s="110"/>
      <c r="F793" s="258">
        <f>TRUNC(E793*D793,2)</f>
        <v>0</v>
      </c>
      <c r="G793" s="478"/>
      <c r="K793" s="350"/>
      <c r="M793" s="567"/>
      <c r="N793" s="567"/>
    </row>
    <row r="794" spans="1:14" s="268" customFormat="1" ht="71.25" outlineLevel="2">
      <c r="A794" s="147" t="s">
        <v>791</v>
      </c>
      <c r="B794" s="282" t="s">
        <v>102</v>
      </c>
      <c r="C794" s="130" t="s">
        <v>9</v>
      </c>
      <c r="D794" s="152">
        <v>634.46</v>
      </c>
      <c r="E794" s="110"/>
      <c r="F794" s="258">
        <f>TRUNC(E794*D794,2)</f>
        <v>0</v>
      </c>
      <c r="G794" s="477"/>
      <c r="K794" s="350"/>
      <c r="M794" s="566"/>
      <c r="N794" s="566"/>
    </row>
    <row r="795" spans="1:14" s="268" customFormat="1" ht="20.100000000000001" customHeight="1" outlineLevel="1">
      <c r="A795" s="256"/>
      <c r="B795" s="117"/>
      <c r="C795" s="257"/>
      <c r="D795" s="110"/>
      <c r="E795" s="110"/>
      <c r="F795" s="266"/>
      <c r="G795" s="477"/>
      <c r="K795" s="350"/>
      <c r="M795" s="566"/>
      <c r="N795" s="566"/>
    </row>
    <row r="796" spans="1:14" s="268" customFormat="1" ht="20.100000000000001" customHeight="1" outlineLevel="1">
      <c r="A796" s="259" t="s">
        <v>1510</v>
      </c>
      <c r="B796" s="260" t="s">
        <v>103</v>
      </c>
      <c r="C796" s="59"/>
      <c r="D796" s="261"/>
      <c r="E796" s="262"/>
      <c r="F796" s="263">
        <f>SUBTOTAL(9,F797:F814)</f>
        <v>0</v>
      </c>
      <c r="G796" s="468" t="s">
        <v>3052</v>
      </c>
      <c r="H796" s="462">
        <f>+F796</f>
        <v>0</v>
      </c>
      <c r="K796" s="557"/>
      <c r="L796" s="481"/>
      <c r="M796" s="566"/>
      <c r="N796" s="566"/>
    </row>
    <row r="797" spans="1:14" s="475" customFormat="1" ht="20.100000000000001" customHeight="1" outlineLevel="2">
      <c r="A797" s="189" t="s">
        <v>1511</v>
      </c>
      <c r="B797" s="116" t="s">
        <v>105</v>
      </c>
      <c r="C797" s="37"/>
      <c r="D797" s="281"/>
      <c r="E797" s="110"/>
      <c r="F797" s="264"/>
      <c r="G797" s="478"/>
      <c r="K797" s="350"/>
      <c r="M797" s="567"/>
      <c r="N797" s="567"/>
    </row>
    <row r="798" spans="1:14" s="268" customFormat="1" ht="85.5" outlineLevel="2">
      <c r="A798" s="147" t="s">
        <v>1512</v>
      </c>
      <c r="B798" s="282" t="s">
        <v>107</v>
      </c>
      <c r="C798" s="130" t="s">
        <v>9</v>
      </c>
      <c r="D798" s="152">
        <v>30245.58</v>
      </c>
      <c r="E798" s="110"/>
      <c r="F798" s="258">
        <f>TRUNC(E798*D798,2)</f>
        <v>0</v>
      </c>
      <c r="G798" s="477"/>
      <c r="K798" s="350"/>
      <c r="M798" s="566"/>
      <c r="N798" s="566"/>
    </row>
    <row r="799" spans="1:14" s="475" customFormat="1" ht="57" outlineLevel="2">
      <c r="A799" s="147" t="s">
        <v>1513</v>
      </c>
      <c r="B799" s="282" t="s">
        <v>109</v>
      </c>
      <c r="C799" s="130" t="s">
        <v>9</v>
      </c>
      <c r="D799" s="152">
        <v>7452.38</v>
      </c>
      <c r="E799" s="110"/>
      <c r="F799" s="258">
        <f>TRUNC(E799*D799,2)</f>
        <v>0</v>
      </c>
      <c r="G799" s="478"/>
      <c r="K799" s="350"/>
      <c r="M799" s="567"/>
      <c r="N799" s="567"/>
    </row>
    <row r="800" spans="1:14" s="268" customFormat="1" ht="57" outlineLevel="2">
      <c r="A800" s="147" t="s">
        <v>1514</v>
      </c>
      <c r="B800" s="282" t="s">
        <v>111</v>
      </c>
      <c r="C800" s="130" t="s">
        <v>9</v>
      </c>
      <c r="D800" s="152">
        <v>10687.01</v>
      </c>
      <c r="E800" s="110"/>
      <c r="F800" s="258">
        <f>TRUNC(E800*D800,2)</f>
        <v>0</v>
      </c>
      <c r="G800" s="477"/>
      <c r="K800" s="350"/>
      <c r="M800" s="566"/>
      <c r="N800" s="566"/>
    </row>
    <row r="801" spans="1:14" s="475" customFormat="1" ht="57" outlineLevel="2">
      <c r="A801" s="147" t="s">
        <v>1515</v>
      </c>
      <c r="B801" s="282" t="s">
        <v>113</v>
      </c>
      <c r="C801" s="130" t="s">
        <v>9</v>
      </c>
      <c r="D801" s="152">
        <v>1623.5</v>
      </c>
      <c r="E801" s="110"/>
      <c r="F801" s="258">
        <f>TRUNC(E801*D801,2)</f>
        <v>0</v>
      </c>
      <c r="G801" s="478"/>
      <c r="K801" s="350"/>
      <c r="M801" s="567"/>
      <c r="N801" s="567"/>
    </row>
    <row r="802" spans="1:14" s="475" customFormat="1" ht="20.100000000000001" customHeight="1" outlineLevel="2">
      <c r="A802" s="147"/>
      <c r="B802" s="282"/>
      <c r="C802" s="273"/>
      <c r="D802" s="152"/>
      <c r="E802" s="110"/>
      <c r="F802" s="266"/>
      <c r="G802" s="478"/>
      <c r="K802" s="350"/>
      <c r="M802" s="567"/>
      <c r="N802" s="567"/>
    </row>
    <row r="803" spans="1:14" s="268" customFormat="1" ht="20.100000000000001" customHeight="1" outlineLevel="2">
      <c r="A803" s="189" t="s">
        <v>1516</v>
      </c>
      <c r="B803" s="116" t="s">
        <v>115</v>
      </c>
      <c r="C803" s="37"/>
      <c r="D803" s="281"/>
      <c r="E803" s="110"/>
      <c r="F803" s="264"/>
      <c r="G803" s="477"/>
      <c r="K803" s="350"/>
      <c r="M803" s="566"/>
      <c r="N803" s="566"/>
    </row>
    <row r="804" spans="1:14" s="480" customFormat="1" ht="57" outlineLevel="2">
      <c r="A804" s="147" t="s">
        <v>1517</v>
      </c>
      <c r="B804" s="282" t="s">
        <v>117</v>
      </c>
      <c r="C804" s="130" t="s">
        <v>9</v>
      </c>
      <c r="D804" s="152">
        <v>4611.32</v>
      </c>
      <c r="E804" s="110"/>
      <c r="F804" s="258">
        <f>TRUNC(E804*D804,2)</f>
        <v>0</v>
      </c>
      <c r="G804" s="479"/>
      <c r="K804" s="350"/>
      <c r="M804" s="568"/>
      <c r="N804" s="568"/>
    </row>
    <row r="805" spans="1:14" s="475" customFormat="1" ht="20.100000000000001" customHeight="1" outlineLevel="2">
      <c r="A805" s="147"/>
      <c r="B805" s="282"/>
      <c r="C805" s="273"/>
      <c r="D805" s="152"/>
      <c r="E805" s="110"/>
      <c r="F805" s="266"/>
      <c r="G805" s="478"/>
      <c r="K805" s="350"/>
      <c r="M805" s="567"/>
      <c r="N805" s="567"/>
    </row>
    <row r="806" spans="1:14" s="268" customFormat="1" ht="20.100000000000001" customHeight="1" outlineLevel="2">
      <c r="A806" s="189" t="s">
        <v>1518</v>
      </c>
      <c r="B806" s="116" t="s">
        <v>120</v>
      </c>
      <c r="C806" s="37"/>
      <c r="D806" s="281"/>
      <c r="E806" s="110"/>
      <c r="F806" s="264"/>
      <c r="G806" s="477"/>
      <c r="K806" s="350"/>
      <c r="M806" s="566"/>
      <c r="N806" s="566"/>
    </row>
    <row r="807" spans="1:14" s="268" customFormat="1" ht="71.25" outlineLevel="2">
      <c r="A807" s="147" t="s">
        <v>1519</v>
      </c>
      <c r="B807" s="282" t="s">
        <v>4785</v>
      </c>
      <c r="C807" s="130" t="s">
        <v>9</v>
      </c>
      <c r="D807" s="152">
        <v>508.79</v>
      </c>
      <c r="E807" s="110"/>
      <c r="F807" s="258">
        <f>TRUNC(E807*D807,2)</f>
        <v>0</v>
      </c>
      <c r="G807" s="477"/>
      <c r="K807" s="350"/>
      <c r="M807" s="566"/>
      <c r="N807" s="566"/>
    </row>
    <row r="808" spans="1:14" s="268" customFormat="1" ht="20.100000000000001" customHeight="1" outlineLevel="2">
      <c r="A808" s="147"/>
      <c r="B808" s="282"/>
      <c r="C808" s="273"/>
      <c r="D808" s="152"/>
      <c r="E808" s="110"/>
      <c r="F808" s="266"/>
      <c r="G808" s="477"/>
      <c r="K808" s="350"/>
      <c r="M808" s="566"/>
      <c r="N808" s="566"/>
    </row>
    <row r="809" spans="1:14" s="268" customFormat="1" ht="20.100000000000001" customHeight="1" outlineLevel="2">
      <c r="A809" s="189" t="s">
        <v>1520</v>
      </c>
      <c r="B809" s="116" t="s">
        <v>123</v>
      </c>
      <c r="C809" s="37"/>
      <c r="D809" s="281"/>
      <c r="E809" s="110"/>
      <c r="F809" s="264"/>
      <c r="G809" s="477"/>
      <c r="K809" s="350"/>
      <c r="M809" s="566"/>
      <c r="N809" s="566"/>
    </row>
    <row r="810" spans="1:14" s="268" customFormat="1" ht="28.5" outlineLevel="2">
      <c r="A810" s="147" t="s">
        <v>1521</v>
      </c>
      <c r="B810" s="282" t="s">
        <v>125</v>
      </c>
      <c r="C810" s="130" t="s">
        <v>9</v>
      </c>
      <c r="D810" s="152">
        <v>258.97000000000003</v>
      </c>
      <c r="E810" s="110"/>
      <c r="F810" s="258">
        <f>TRUNC(E810*D810,2)</f>
        <v>0</v>
      </c>
      <c r="G810" s="477"/>
      <c r="K810" s="350"/>
      <c r="M810" s="566"/>
      <c r="N810" s="566"/>
    </row>
    <row r="811" spans="1:14" s="268" customFormat="1" ht="20.100000000000001" customHeight="1" outlineLevel="2">
      <c r="A811" s="147"/>
      <c r="B811" s="282"/>
      <c r="C811" s="273"/>
      <c r="D811" s="152"/>
      <c r="E811" s="110"/>
      <c r="F811" s="266"/>
      <c r="G811" s="477"/>
      <c r="K811" s="350"/>
      <c r="M811" s="566"/>
      <c r="N811" s="566"/>
    </row>
    <row r="812" spans="1:14" s="475" customFormat="1" ht="20.100000000000001" customHeight="1" outlineLevel="2">
      <c r="A812" s="189" t="s">
        <v>1522</v>
      </c>
      <c r="B812" s="116" t="s">
        <v>126</v>
      </c>
      <c r="C812" s="37"/>
      <c r="D812" s="281"/>
      <c r="E812" s="110"/>
      <c r="F812" s="264"/>
      <c r="G812" s="478"/>
      <c r="K812" s="350"/>
      <c r="M812" s="567"/>
      <c r="N812" s="567"/>
    </row>
    <row r="813" spans="1:14" s="268" customFormat="1" ht="42.75" outlineLevel="2">
      <c r="A813" s="147" t="s">
        <v>1523</v>
      </c>
      <c r="B813" s="282" t="s">
        <v>127</v>
      </c>
      <c r="C813" s="130" t="s">
        <v>9</v>
      </c>
      <c r="D813" s="152">
        <v>1089.3</v>
      </c>
      <c r="E813" s="110"/>
      <c r="F813" s="258">
        <f>TRUNC(E813*D813,2)</f>
        <v>0</v>
      </c>
      <c r="G813" s="477"/>
      <c r="K813" s="350"/>
      <c r="M813" s="566"/>
      <c r="N813" s="566"/>
    </row>
    <row r="814" spans="1:14" s="268" customFormat="1" ht="20.100000000000001" customHeight="1" outlineLevel="1">
      <c r="A814" s="256"/>
      <c r="B814" s="117"/>
      <c r="C814" s="257"/>
      <c r="D814" s="110"/>
      <c r="E814" s="110"/>
      <c r="F814" s="266"/>
      <c r="G814" s="477"/>
      <c r="K814" s="350"/>
      <c r="M814" s="566"/>
      <c r="N814" s="566"/>
    </row>
    <row r="815" spans="1:14" s="268" customFormat="1" ht="20.100000000000001" customHeight="1" outlineLevel="1">
      <c r="A815" s="259" t="s">
        <v>1524</v>
      </c>
      <c r="B815" s="260" t="s">
        <v>128</v>
      </c>
      <c r="C815" s="59"/>
      <c r="D815" s="261"/>
      <c r="E815" s="262"/>
      <c r="F815" s="263">
        <f>SUBTOTAL(9,F816:F863)</f>
        <v>0</v>
      </c>
      <c r="G815" s="468" t="s">
        <v>3596</v>
      </c>
      <c r="H815" s="462">
        <f>+F815</f>
        <v>0</v>
      </c>
      <c r="K815" s="557"/>
      <c r="L815" s="481"/>
      <c r="M815" s="566"/>
      <c r="N815" s="566"/>
    </row>
    <row r="816" spans="1:14" s="475" customFormat="1" ht="20.100000000000001" customHeight="1" outlineLevel="2">
      <c r="A816" s="189" t="s">
        <v>1525</v>
      </c>
      <c r="B816" s="116" t="s">
        <v>130</v>
      </c>
      <c r="C816" s="37"/>
      <c r="D816" s="281"/>
      <c r="E816" s="110"/>
      <c r="F816" s="264"/>
      <c r="G816" s="478"/>
      <c r="K816" s="350"/>
      <c r="M816" s="567"/>
      <c r="N816" s="567"/>
    </row>
    <row r="817" spans="1:14" s="268" customFormat="1" ht="71.25" outlineLevel="2">
      <c r="A817" s="147" t="s">
        <v>1526</v>
      </c>
      <c r="B817" s="182" t="s">
        <v>132</v>
      </c>
      <c r="C817" s="130" t="s">
        <v>9</v>
      </c>
      <c r="D817" s="152">
        <v>77841.83</v>
      </c>
      <c r="E817" s="110"/>
      <c r="F817" s="258">
        <f>TRUNC(E817*D817,2)</f>
        <v>0</v>
      </c>
      <c r="G817" s="477"/>
      <c r="K817" s="350"/>
      <c r="M817" s="566"/>
      <c r="N817" s="566"/>
    </row>
    <row r="818" spans="1:14" s="475" customFormat="1" ht="57" outlineLevel="2">
      <c r="A818" s="147" t="s">
        <v>1527</v>
      </c>
      <c r="B818" s="282" t="s">
        <v>134</v>
      </c>
      <c r="C818" s="130" t="s">
        <v>9</v>
      </c>
      <c r="D818" s="152">
        <v>87190.05</v>
      </c>
      <c r="E818" s="110"/>
      <c r="F818" s="258">
        <f>TRUNC(E818*D818,2)</f>
        <v>0</v>
      </c>
      <c r="G818" s="478"/>
      <c r="K818" s="350"/>
      <c r="M818" s="567"/>
      <c r="N818" s="567"/>
    </row>
    <row r="819" spans="1:14" s="268" customFormat="1" ht="42.75" outlineLevel="2">
      <c r="A819" s="147" t="s">
        <v>1528</v>
      </c>
      <c r="B819" s="282" t="s">
        <v>136</v>
      </c>
      <c r="C819" s="130" t="s">
        <v>9</v>
      </c>
      <c r="D819" s="152">
        <v>8869.32</v>
      </c>
      <c r="E819" s="110"/>
      <c r="F819" s="258">
        <f>TRUNC(E819*D819,2)</f>
        <v>0</v>
      </c>
      <c r="G819" s="477"/>
      <c r="K819" s="350"/>
      <c r="M819" s="566"/>
      <c r="N819" s="566"/>
    </row>
    <row r="820" spans="1:14" s="475" customFormat="1" ht="28.5" outlineLevel="2">
      <c r="A820" s="147" t="s">
        <v>1529</v>
      </c>
      <c r="B820" s="282" t="s">
        <v>138</v>
      </c>
      <c r="C820" s="130" t="s">
        <v>9</v>
      </c>
      <c r="D820" s="152">
        <v>16597.580000000002</v>
      </c>
      <c r="E820" s="110"/>
      <c r="F820" s="258">
        <f>TRUNC(E820*D820,2)</f>
        <v>0</v>
      </c>
      <c r="G820" s="478"/>
      <c r="K820" s="350"/>
      <c r="M820" s="567"/>
      <c r="N820" s="567"/>
    </row>
    <row r="821" spans="1:14" s="475" customFormat="1" ht="20.100000000000001" customHeight="1" outlineLevel="2">
      <c r="A821" s="147"/>
      <c r="B821" s="282"/>
      <c r="C821" s="273"/>
      <c r="D821" s="152"/>
      <c r="E821" s="110"/>
      <c r="F821" s="266"/>
      <c r="G821" s="478"/>
      <c r="K821" s="350"/>
      <c r="M821" s="567"/>
      <c r="N821" s="567"/>
    </row>
    <row r="822" spans="1:14" s="268" customFormat="1" ht="20.100000000000001" customHeight="1" outlineLevel="2">
      <c r="A822" s="189" t="s">
        <v>1530</v>
      </c>
      <c r="B822" s="116" t="s">
        <v>140</v>
      </c>
      <c r="C822" s="37"/>
      <c r="D822" s="281"/>
      <c r="E822" s="110"/>
      <c r="F822" s="264"/>
      <c r="G822" s="477"/>
      <c r="K822" s="350"/>
      <c r="M822" s="566"/>
      <c r="N822" s="566"/>
    </row>
    <row r="823" spans="1:14" s="268" customFormat="1" ht="57" outlineLevel="2">
      <c r="A823" s="147" t="s">
        <v>1531</v>
      </c>
      <c r="B823" s="282" t="s">
        <v>142</v>
      </c>
      <c r="C823" s="130" t="s">
        <v>9</v>
      </c>
      <c r="D823" s="152">
        <v>8390.93</v>
      </c>
      <c r="E823" s="110"/>
      <c r="F823" s="258">
        <f>TRUNC(E823*D823,2)</f>
        <v>0</v>
      </c>
      <c r="G823" s="477"/>
      <c r="K823" s="350"/>
      <c r="M823" s="566"/>
      <c r="N823" s="566"/>
    </row>
    <row r="824" spans="1:14" s="268" customFormat="1" ht="85.5" outlineLevel="2">
      <c r="A824" s="147" t="s">
        <v>1532</v>
      </c>
      <c r="B824" s="282" t="s">
        <v>143</v>
      </c>
      <c r="C824" s="130" t="s">
        <v>9</v>
      </c>
      <c r="D824" s="152">
        <v>478.4</v>
      </c>
      <c r="E824" s="110"/>
      <c r="F824" s="258">
        <f>TRUNC(E824*D824,2)</f>
        <v>0</v>
      </c>
      <c r="G824" s="477"/>
      <c r="K824" s="350"/>
      <c r="M824" s="566"/>
      <c r="N824" s="566"/>
    </row>
    <row r="825" spans="1:14" s="268" customFormat="1" ht="20.100000000000001" customHeight="1" outlineLevel="2">
      <c r="A825" s="147"/>
      <c r="B825" s="282"/>
      <c r="C825" s="273"/>
      <c r="D825" s="152"/>
      <c r="E825" s="110"/>
      <c r="F825" s="266"/>
      <c r="G825" s="477"/>
      <c r="K825" s="350"/>
      <c r="M825" s="566"/>
      <c r="N825" s="566"/>
    </row>
    <row r="826" spans="1:14" s="268" customFormat="1" ht="20.100000000000001" customHeight="1" outlineLevel="2">
      <c r="A826" s="189" t="s">
        <v>1533</v>
      </c>
      <c r="B826" s="116" t="s">
        <v>145</v>
      </c>
      <c r="C826" s="37"/>
      <c r="D826" s="281"/>
      <c r="E826" s="110"/>
      <c r="F826" s="264"/>
      <c r="G826" s="477"/>
      <c r="K826" s="350"/>
      <c r="M826" s="566"/>
      <c r="N826" s="566"/>
    </row>
    <row r="827" spans="1:14" s="268" customFormat="1" ht="71.25" outlineLevel="2">
      <c r="A827" s="147" t="s">
        <v>1534</v>
      </c>
      <c r="B827" s="282" t="s">
        <v>146</v>
      </c>
      <c r="C827" s="130" t="s">
        <v>9</v>
      </c>
      <c r="D827" s="152">
        <v>16297.24</v>
      </c>
      <c r="E827" s="110"/>
      <c r="F827" s="258">
        <f>TRUNC(E827*D827,2)</f>
        <v>0</v>
      </c>
      <c r="G827" s="477"/>
      <c r="K827" s="350"/>
      <c r="M827" s="566"/>
      <c r="N827" s="566"/>
    </row>
    <row r="828" spans="1:14" s="268" customFormat="1" ht="20.100000000000001" customHeight="1" outlineLevel="2">
      <c r="A828" s="147"/>
      <c r="B828" s="282"/>
      <c r="C828" s="273"/>
      <c r="D828" s="152"/>
      <c r="E828" s="110"/>
      <c r="F828" s="266"/>
      <c r="G828" s="477"/>
      <c r="K828" s="350"/>
      <c r="M828" s="566"/>
      <c r="N828" s="566"/>
    </row>
    <row r="829" spans="1:14" s="268" customFormat="1" ht="20.100000000000001" customHeight="1" outlineLevel="2">
      <c r="A829" s="189" t="s">
        <v>1535</v>
      </c>
      <c r="B829" s="116" t="s">
        <v>147</v>
      </c>
      <c r="C829" s="37"/>
      <c r="D829" s="281"/>
      <c r="E829" s="110"/>
      <c r="F829" s="264"/>
      <c r="G829" s="477"/>
      <c r="K829" s="350"/>
      <c r="M829" s="566"/>
      <c r="N829" s="566"/>
    </row>
    <row r="830" spans="1:14" s="268" customFormat="1" ht="57" outlineLevel="2">
      <c r="A830" s="147" t="s">
        <v>1536</v>
      </c>
      <c r="B830" s="282" t="s">
        <v>148</v>
      </c>
      <c r="C830" s="130" t="s">
        <v>9</v>
      </c>
      <c r="D830" s="152">
        <v>2178.79</v>
      </c>
      <c r="E830" s="110"/>
      <c r="F830" s="258">
        <f>TRUNC(E830*D830,2)</f>
        <v>0</v>
      </c>
      <c r="G830" s="477"/>
      <c r="K830" s="350"/>
      <c r="M830" s="566"/>
      <c r="N830" s="566"/>
    </row>
    <row r="831" spans="1:14" s="268" customFormat="1" ht="20.100000000000001" customHeight="1" outlineLevel="2">
      <c r="A831" s="147"/>
      <c r="B831" s="282"/>
      <c r="C831" s="273"/>
      <c r="D831" s="152"/>
      <c r="E831" s="110"/>
      <c r="F831" s="266"/>
      <c r="G831" s="477"/>
      <c r="K831" s="350"/>
      <c r="M831" s="566"/>
      <c r="N831" s="566"/>
    </row>
    <row r="832" spans="1:14" s="268" customFormat="1" ht="20.100000000000001" customHeight="1" outlineLevel="2">
      <c r="A832" s="189" t="s">
        <v>1537</v>
      </c>
      <c r="B832" s="116" t="s">
        <v>149</v>
      </c>
      <c r="C832" s="37"/>
      <c r="D832" s="281"/>
      <c r="E832" s="110"/>
      <c r="F832" s="264"/>
      <c r="G832" s="477"/>
      <c r="K832" s="350"/>
      <c r="M832" s="566"/>
      <c r="N832" s="566"/>
    </row>
    <row r="833" spans="1:14" s="475" customFormat="1" ht="42.75" outlineLevel="2">
      <c r="A833" s="147" t="s">
        <v>1538</v>
      </c>
      <c r="B833" s="282" t="s">
        <v>150</v>
      </c>
      <c r="C833" s="130" t="s">
        <v>9</v>
      </c>
      <c r="D833" s="152">
        <v>742.07</v>
      </c>
      <c r="E833" s="110"/>
      <c r="F833" s="258">
        <f t="shared" ref="F833:F840" si="28">TRUNC(E833*D833,2)</f>
        <v>0</v>
      </c>
      <c r="G833" s="478"/>
      <c r="K833" s="350"/>
      <c r="M833" s="567"/>
      <c r="N833" s="567"/>
    </row>
    <row r="834" spans="1:14" s="268" customFormat="1" ht="57" outlineLevel="2">
      <c r="A834" s="147" t="s">
        <v>1539</v>
      </c>
      <c r="B834" s="282" t="s">
        <v>151</v>
      </c>
      <c r="C834" s="130" t="s">
        <v>9</v>
      </c>
      <c r="D834" s="152">
        <v>782.48</v>
      </c>
      <c r="E834" s="110"/>
      <c r="F834" s="258">
        <f t="shared" si="28"/>
        <v>0</v>
      </c>
      <c r="G834" s="477"/>
      <c r="K834" s="350"/>
      <c r="M834" s="566"/>
      <c r="N834" s="566"/>
    </row>
    <row r="835" spans="1:14" s="268" customFormat="1" ht="42.75" outlineLevel="2">
      <c r="A835" s="147" t="s">
        <v>1540</v>
      </c>
      <c r="B835" s="282" t="s">
        <v>152</v>
      </c>
      <c r="C835" s="130" t="s">
        <v>9</v>
      </c>
      <c r="D835" s="152">
        <v>55.45</v>
      </c>
      <c r="E835" s="110"/>
      <c r="F835" s="258">
        <f t="shared" si="28"/>
        <v>0</v>
      </c>
      <c r="G835" s="477"/>
      <c r="K835" s="350"/>
      <c r="M835" s="566"/>
      <c r="N835" s="566"/>
    </row>
    <row r="836" spans="1:14" s="268" customFormat="1" ht="42.75" outlineLevel="2">
      <c r="A836" s="147" t="s">
        <v>1541</v>
      </c>
      <c r="B836" s="282" t="s">
        <v>153</v>
      </c>
      <c r="C836" s="130" t="s">
        <v>9</v>
      </c>
      <c r="D836" s="152">
        <v>773.39</v>
      </c>
      <c r="E836" s="110"/>
      <c r="F836" s="258">
        <f t="shared" si="28"/>
        <v>0</v>
      </c>
      <c r="G836" s="477"/>
      <c r="K836" s="350"/>
      <c r="M836" s="566"/>
      <c r="N836" s="566"/>
    </row>
    <row r="837" spans="1:14" s="268" customFormat="1" ht="42.75" outlineLevel="2">
      <c r="A837" s="147" t="s">
        <v>1542</v>
      </c>
      <c r="B837" s="282" t="s">
        <v>154</v>
      </c>
      <c r="C837" s="130" t="s">
        <v>9</v>
      </c>
      <c r="D837" s="152">
        <v>55.69</v>
      </c>
      <c r="E837" s="110"/>
      <c r="F837" s="258">
        <f t="shared" si="28"/>
        <v>0</v>
      </c>
      <c r="G837" s="477"/>
      <c r="K837" s="350"/>
      <c r="M837" s="566"/>
      <c r="N837" s="566"/>
    </row>
    <row r="838" spans="1:14" s="475" customFormat="1" ht="42.75" outlineLevel="2">
      <c r="A838" s="147" t="s">
        <v>1543</v>
      </c>
      <c r="B838" s="282" t="s">
        <v>155</v>
      </c>
      <c r="C838" s="130" t="s">
        <v>9</v>
      </c>
      <c r="D838" s="152">
        <v>1056.69</v>
      </c>
      <c r="E838" s="110"/>
      <c r="F838" s="258">
        <f t="shared" si="28"/>
        <v>0</v>
      </c>
      <c r="G838" s="478"/>
      <c r="K838" s="350"/>
      <c r="M838" s="567"/>
      <c r="N838" s="567"/>
    </row>
    <row r="839" spans="1:14" s="268" customFormat="1" ht="42.75" outlineLevel="2">
      <c r="A839" s="147" t="s">
        <v>1544</v>
      </c>
      <c r="B839" s="282" t="s">
        <v>156</v>
      </c>
      <c r="C839" s="130" t="s">
        <v>9</v>
      </c>
      <c r="D839" s="152">
        <v>796.93</v>
      </c>
      <c r="E839" s="110"/>
      <c r="F839" s="258">
        <f t="shared" si="28"/>
        <v>0</v>
      </c>
      <c r="G839" s="477"/>
      <c r="K839" s="350"/>
      <c r="M839" s="566"/>
      <c r="N839" s="566"/>
    </row>
    <row r="840" spans="1:14" s="268" customFormat="1" ht="42.75" outlineLevel="2">
      <c r="A840" s="147" t="s">
        <v>1545</v>
      </c>
      <c r="B840" s="282" t="s">
        <v>157</v>
      </c>
      <c r="C840" s="130" t="s">
        <v>9</v>
      </c>
      <c r="D840" s="152">
        <v>257.99</v>
      </c>
      <c r="E840" s="110"/>
      <c r="F840" s="258">
        <f t="shared" si="28"/>
        <v>0</v>
      </c>
      <c r="G840" s="477"/>
      <c r="K840" s="350"/>
      <c r="M840" s="566"/>
      <c r="N840" s="566"/>
    </row>
    <row r="841" spans="1:14" s="268" customFormat="1" ht="20.100000000000001" customHeight="1" outlineLevel="2">
      <c r="A841" s="147"/>
      <c r="B841" s="282"/>
      <c r="C841" s="273"/>
      <c r="D841" s="152"/>
      <c r="E841" s="110"/>
      <c r="F841" s="266"/>
      <c r="G841" s="477"/>
      <c r="K841" s="350"/>
      <c r="M841" s="566"/>
      <c r="N841" s="566"/>
    </row>
    <row r="842" spans="1:14" s="475" customFormat="1" ht="20.100000000000001" customHeight="1" outlineLevel="2">
      <c r="A842" s="189" t="s">
        <v>1546</v>
      </c>
      <c r="B842" s="116" t="s">
        <v>158</v>
      </c>
      <c r="C842" s="37"/>
      <c r="D842" s="281"/>
      <c r="E842" s="110"/>
      <c r="F842" s="264"/>
      <c r="G842" s="478"/>
      <c r="K842" s="350"/>
      <c r="M842" s="567"/>
      <c r="N842" s="567"/>
    </row>
    <row r="843" spans="1:14" s="268" customFormat="1" ht="57" outlineLevel="2">
      <c r="A843" s="147" t="s">
        <v>1547</v>
      </c>
      <c r="B843" s="282" t="s">
        <v>159</v>
      </c>
      <c r="C843" s="130" t="s">
        <v>9</v>
      </c>
      <c r="D843" s="152">
        <v>1542.21</v>
      </c>
      <c r="E843" s="110"/>
      <c r="F843" s="258">
        <f>TRUNC(E843*D843,2)</f>
        <v>0</v>
      </c>
      <c r="G843" s="477"/>
      <c r="K843" s="350"/>
      <c r="M843" s="566"/>
      <c r="N843" s="566"/>
    </row>
    <row r="844" spans="1:14" s="475" customFormat="1" ht="57" outlineLevel="2">
      <c r="A844" s="147" t="s">
        <v>1548</v>
      </c>
      <c r="B844" s="282" t="s">
        <v>160</v>
      </c>
      <c r="C844" s="130" t="s">
        <v>9</v>
      </c>
      <c r="D844" s="152">
        <v>11459.67</v>
      </c>
      <c r="E844" s="110"/>
      <c r="F844" s="258">
        <f>TRUNC(E844*D844,2)</f>
        <v>0</v>
      </c>
      <c r="G844" s="478"/>
      <c r="K844" s="350"/>
      <c r="M844" s="567"/>
      <c r="N844" s="567"/>
    </row>
    <row r="845" spans="1:14" s="268" customFormat="1" ht="57" outlineLevel="2">
      <c r="A845" s="147" t="s">
        <v>1549</v>
      </c>
      <c r="B845" s="282" t="s">
        <v>161</v>
      </c>
      <c r="C845" s="130" t="s">
        <v>9</v>
      </c>
      <c r="D845" s="152">
        <v>1083.55</v>
      </c>
      <c r="E845" s="110"/>
      <c r="F845" s="258">
        <f>TRUNC(E845*D845,2)</f>
        <v>0</v>
      </c>
      <c r="G845" s="477"/>
      <c r="K845" s="350"/>
      <c r="M845" s="566"/>
      <c r="N845" s="566"/>
    </row>
    <row r="846" spans="1:14" s="475" customFormat="1" ht="57" outlineLevel="2">
      <c r="A846" s="147" t="s">
        <v>1550</v>
      </c>
      <c r="B846" s="282" t="s">
        <v>162</v>
      </c>
      <c r="C846" s="130" t="s">
        <v>9</v>
      </c>
      <c r="D846" s="152">
        <v>305.25</v>
      </c>
      <c r="E846" s="110"/>
      <c r="F846" s="258">
        <f>TRUNC(E846*D846,2)</f>
        <v>0</v>
      </c>
      <c r="G846" s="478"/>
      <c r="K846" s="350"/>
      <c r="M846" s="567"/>
      <c r="N846" s="567"/>
    </row>
    <row r="847" spans="1:14" s="475" customFormat="1" ht="20.100000000000001" customHeight="1" outlineLevel="2">
      <c r="A847" s="147"/>
      <c r="B847" s="282"/>
      <c r="C847" s="273"/>
      <c r="D847" s="152"/>
      <c r="E847" s="110"/>
      <c r="F847" s="266"/>
      <c r="G847" s="478"/>
      <c r="K847" s="350"/>
      <c r="M847" s="567"/>
      <c r="N847" s="567"/>
    </row>
    <row r="848" spans="1:14" s="268" customFormat="1" ht="20.100000000000001" customHeight="1" outlineLevel="2">
      <c r="A848" s="189" t="s">
        <v>1551</v>
      </c>
      <c r="B848" s="116" t="s">
        <v>163</v>
      </c>
      <c r="C848" s="37"/>
      <c r="D848" s="281"/>
      <c r="E848" s="110"/>
      <c r="F848" s="264"/>
      <c r="G848" s="477"/>
      <c r="K848" s="350"/>
      <c r="M848" s="566"/>
      <c r="N848" s="566"/>
    </row>
    <row r="849" spans="1:14" s="475" customFormat="1" ht="28.5" outlineLevel="2">
      <c r="A849" s="147" t="s">
        <v>1552</v>
      </c>
      <c r="B849" s="282" t="s">
        <v>5455</v>
      </c>
      <c r="C849" s="130" t="s">
        <v>9</v>
      </c>
      <c r="D849" s="152">
        <v>16.12</v>
      </c>
      <c r="E849" s="110"/>
      <c r="F849" s="258">
        <f>TRUNC(E849*D849,2)</f>
        <v>0</v>
      </c>
      <c r="G849" s="478"/>
      <c r="K849" s="350"/>
      <c r="M849" s="567"/>
      <c r="N849" s="567"/>
    </row>
    <row r="850" spans="1:14" s="268" customFormat="1" ht="28.5" outlineLevel="2">
      <c r="A850" s="147" t="s">
        <v>1553</v>
      </c>
      <c r="B850" s="282" t="s">
        <v>5454</v>
      </c>
      <c r="C850" s="130" t="s">
        <v>9</v>
      </c>
      <c r="D850" s="152">
        <v>7.8</v>
      </c>
      <c r="E850" s="110"/>
      <c r="F850" s="258">
        <f>TRUNC(E850*D850,2)</f>
        <v>0</v>
      </c>
      <c r="G850" s="477"/>
      <c r="K850" s="350"/>
      <c r="M850" s="566"/>
      <c r="N850" s="566"/>
    </row>
    <row r="851" spans="1:14" s="268" customFormat="1" ht="20.100000000000001" customHeight="1" outlineLevel="2">
      <c r="A851" s="147"/>
      <c r="B851" s="282"/>
      <c r="C851" s="273"/>
      <c r="D851" s="152"/>
      <c r="E851" s="110"/>
      <c r="F851" s="266"/>
      <c r="G851" s="477"/>
      <c r="K851" s="350"/>
      <c r="M851" s="566"/>
      <c r="N851" s="566"/>
    </row>
    <row r="852" spans="1:14" s="480" customFormat="1" ht="20.100000000000001" customHeight="1" outlineLevel="2">
      <c r="A852" s="189" t="s">
        <v>1554</v>
      </c>
      <c r="B852" s="116" t="s">
        <v>164</v>
      </c>
      <c r="C852" s="37"/>
      <c r="D852" s="281"/>
      <c r="E852" s="110"/>
      <c r="F852" s="264"/>
      <c r="G852" s="479"/>
      <c r="K852" s="350"/>
      <c r="M852" s="568"/>
      <c r="N852" s="568"/>
    </row>
    <row r="853" spans="1:14" s="475" customFormat="1" ht="57" outlineLevel="2">
      <c r="A853" s="147" t="s">
        <v>1555</v>
      </c>
      <c r="B853" s="282" t="s">
        <v>3592</v>
      </c>
      <c r="C853" s="130" t="s">
        <v>9</v>
      </c>
      <c r="D853" s="152">
        <v>343.42</v>
      </c>
      <c r="E853" s="110"/>
      <c r="F853" s="258">
        <f>TRUNC(E853*D853,2)</f>
        <v>0</v>
      </c>
      <c r="G853" s="478"/>
      <c r="K853" s="350"/>
      <c r="M853" s="567"/>
      <c r="N853" s="567"/>
    </row>
    <row r="854" spans="1:14" s="475" customFormat="1" ht="20.100000000000001" customHeight="1" outlineLevel="2">
      <c r="A854" s="147"/>
      <c r="B854" s="282"/>
      <c r="C854" s="273"/>
      <c r="D854" s="152"/>
      <c r="E854" s="110"/>
      <c r="F854" s="266"/>
      <c r="G854" s="478"/>
      <c r="K854" s="350"/>
      <c r="M854" s="567"/>
      <c r="N854" s="567"/>
    </row>
    <row r="855" spans="1:14" s="268" customFormat="1" ht="20.100000000000001" customHeight="1" outlineLevel="2">
      <c r="A855" s="189" t="s">
        <v>1556</v>
      </c>
      <c r="B855" s="116" t="s">
        <v>165</v>
      </c>
      <c r="C855" s="37"/>
      <c r="D855" s="281"/>
      <c r="E855" s="110"/>
      <c r="F855" s="264"/>
      <c r="G855" s="477"/>
      <c r="K855" s="350"/>
      <c r="M855" s="566"/>
      <c r="N855" s="566"/>
    </row>
    <row r="856" spans="1:14" s="475" customFormat="1" ht="71.25" outlineLevel="2">
      <c r="A856" s="147" t="s">
        <v>1557</v>
      </c>
      <c r="B856" s="282" t="s">
        <v>166</v>
      </c>
      <c r="C856" s="130" t="s">
        <v>9</v>
      </c>
      <c r="D856" s="152">
        <v>1315.36</v>
      </c>
      <c r="E856" s="110"/>
      <c r="F856" s="258">
        <f>TRUNC(E856*D856,2)</f>
        <v>0</v>
      </c>
      <c r="G856" s="478"/>
      <c r="K856" s="350"/>
      <c r="M856" s="567"/>
      <c r="N856" s="567"/>
    </row>
    <row r="857" spans="1:14" s="475" customFormat="1" ht="20.100000000000001" customHeight="1" outlineLevel="2">
      <c r="A857" s="147"/>
      <c r="B857" s="282"/>
      <c r="C857" s="273"/>
      <c r="D857" s="152"/>
      <c r="E857" s="110"/>
      <c r="F857" s="266"/>
      <c r="G857" s="478"/>
      <c r="K857" s="350"/>
      <c r="M857" s="567"/>
      <c r="N857" s="567"/>
    </row>
    <row r="858" spans="1:14" s="268" customFormat="1" ht="20.100000000000001" customHeight="1" outlineLevel="2">
      <c r="A858" s="189" t="s">
        <v>1558</v>
      </c>
      <c r="B858" s="116" t="s">
        <v>167</v>
      </c>
      <c r="C858" s="37"/>
      <c r="D858" s="281"/>
      <c r="E858" s="110"/>
      <c r="F858" s="264"/>
      <c r="G858" s="477"/>
      <c r="K858" s="350"/>
      <c r="M858" s="566"/>
      <c r="N858" s="566"/>
    </row>
    <row r="859" spans="1:14" s="475" customFormat="1" ht="71.25" outlineLevel="2">
      <c r="A859" s="147" t="s">
        <v>1559</v>
      </c>
      <c r="B859" s="282" t="s">
        <v>168</v>
      </c>
      <c r="C859" s="130" t="s">
        <v>9</v>
      </c>
      <c r="D859" s="152">
        <v>251.06</v>
      </c>
      <c r="E859" s="110"/>
      <c r="F859" s="258">
        <f>TRUNC(E859*D859,2)</f>
        <v>0</v>
      </c>
      <c r="G859" s="478"/>
      <c r="K859" s="350"/>
      <c r="M859" s="567"/>
      <c r="N859" s="567"/>
    </row>
    <row r="860" spans="1:14" s="475" customFormat="1" ht="20.100000000000001" customHeight="1" outlineLevel="2">
      <c r="A860" s="147"/>
      <c r="B860" s="282"/>
      <c r="C860" s="273"/>
      <c r="D860" s="152"/>
      <c r="E860" s="110"/>
      <c r="F860" s="266"/>
      <c r="G860" s="478"/>
      <c r="K860" s="350"/>
      <c r="M860" s="567"/>
      <c r="N860" s="567"/>
    </row>
    <row r="861" spans="1:14" s="268" customFormat="1" ht="20.100000000000001" customHeight="1" outlineLevel="2">
      <c r="A861" s="189" t="s">
        <v>1560</v>
      </c>
      <c r="B861" s="116" t="s">
        <v>169</v>
      </c>
      <c r="C861" s="37"/>
      <c r="D861" s="281"/>
      <c r="E861" s="110"/>
      <c r="F861" s="264"/>
      <c r="G861" s="477"/>
      <c r="K861" s="350"/>
      <c r="M861" s="566"/>
      <c r="N861" s="566"/>
    </row>
    <row r="862" spans="1:14" s="475" customFormat="1" ht="28.5" outlineLevel="2">
      <c r="A862" s="147" t="s">
        <v>1561</v>
      </c>
      <c r="B862" s="282" t="s">
        <v>170</v>
      </c>
      <c r="C862" s="130" t="s">
        <v>9</v>
      </c>
      <c r="D862" s="152">
        <v>66.34</v>
      </c>
      <c r="E862" s="110"/>
      <c r="F862" s="258">
        <f>TRUNC(E862*D862,2)</f>
        <v>0</v>
      </c>
      <c r="G862" s="478"/>
      <c r="K862" s="350"/>
      <c r="M862" s="567"/>
      <c r="N862" s="567"/>
    </row>
    <row r="863" spans="1:14" s="475" customFormat="1" ht="20.100000000000001" customHeight="1" outlineLevel="1">
      <c r="A863" s="256"/>
      <c r="B863" s="117"/>
      <c r="C863" s="257"/>
      <c r="D863" s="110"/>
      <c r="E863" s="110"/>
      <c r="F863" s="266"/>
      <c r="G863" s="478"/>
      <c r="K863" s="350"/>
      <c r="M863" s="567"/>
      <c r="N863" s="567"/>
    </row>
    <row r="864" spans="1:14" s="268" customFormat="1" ht="20.100000000000001" customHeight="1" outlineLevel="1">
      <c r="A864" s="259" t="s">
        <v>1562</v>
      </c>
      <c r="B864" s="260" t="s">
        <v>171</v>
      </c>
      <c r="C864" s="59"/>
      <c r="D864" s="261"/>
      <c r="E864" s="262"/>
      <c r="F864" s="263">
        <f>SUBTOTAL(9,F865:F879)</f>
        <v>0</v>
      </c>
      <c r="G864" s="468" t="s">
        <v>3052</v>
      </c>
      <c r="H864" s="462">
        <f>+F864</f>
        <v>0</v>
      </c>
      <c r="K864" s="350"/>
      <c r="L864" s="481"/>
      <c r="M864" s="566"/>
      <c r="N864" s="566"/>
    </row>
    <row r="865" spans="1:14" s="475" customFormat="1" ht="20.100000000000001" customHeight="1" outlineLevel="2">
      <c r="A865" s="189" t="s">
        <v>1564</v>
      </c>
      <c r="B865" s="116" t="s">
        <v>173</v>
      </c>
      <c r="C865" s="37"/>
      <c r="D865" s="281"/>
      <c r="E865" s="110"/>
      <c r="F865" s="264"/>
      <c r="G865" s="478"/>
      <c r="K865" s="350"/>
      <c r="M865" s="567"/>
      <c r="N865" s="567"/>
    </row>
    <row r="866" spans="1:14" s="268" customFormat="1" ht="42.75" outlineLevel="2">
      <c r="A866" s="147" t="s">
        <v>1563</v>
      </c>
      <c r="B866" s="282" t="s">
        <v>175</v>
      </c>
      <c r="C866" s="149" t="s">
        <v>9</v>
      </c>
      <c r="D866" s="152">
        <v>8520.23</v>
      </c>
      <c r="E866" s="110"/>
      <c r="F866" s="258">
        <f>TRUNC(E866*D866,2)</f>
        <v>0</v>
      </c>
      <c r="G866" s="477"/>
      <c r="K866" s="350"/>
      <c r="M866" s="566"/>
      <c r="N866" s="566"/>
    </row>
    <row r="867" spans="1:14" s="268" customFormat="1" ht="20.100000000000001" customHeight="1" outlineLevel="2">
      <c r="A867" s="147"/>
      <c r="B867" s="282"/>
      <c r="C867" s="273"/>
      <c r="D867" s="152"/>
      <c r="E867" s="110"/>
      <c r="F867" s="266"/>
      <c r="G867" s="477"/>
      <c r="K867" s="350"/>
      <c r="M867" s="566"/>
      <c r="N867" s="566"/>
    </row>
    <row r="868" spans="1:14" s="480" customFormat="1" ht="20.100000000000001" customHeight="1" outlineLevel="2">
      <c r="A868" s="189" t="s">
        <v>1565</v>
      </c>
      <c r="B868" s="116" t="s">
        <v>177</v>
      </c>
      <c r="C868" s="37"/>
      <c r="D868" s="281"/>
      <c r="E868" s="110"/>
      <c r="F868" s="264"/>
      <c r="G868" s="479"/>
      <c r="K868" s="350"/>
      <c r="M868" s="568"/>
      <c r="N868" s="568"/>
    </row>
    <row r="869" spans="1:14" s="475" customFormat="1" ht="42.75" outlineLevel="2">
      <c r="A869" s="147" t="s">
        <v>1566</v>
      </c>
      <c r="B869" s="282" t="s">
        <v>179</v>
      </c>
      <c r="C869" s="149" t="s">
        <v>9</v>
      </c>
      <c r="D869" s="152">
        <v>4778.54</v>
      </c>
      <c r="E869" s="110"/>
      <c r="F869" s="258">
        <f>TRUNC(E869*D869,2)</f>
        <v>0</v>
      </c>
      <c r="G869" s="478"/>
      <c r="K869" s="350"/>
      <c r="M869" s="567"/>
      <c r="N869" s="567"/>
    </row>
    <row r="870" spans="1:14" s="475" customFormat="1" ht="20.100000000000001" customHeight="1" outlineLevel="2">
      <c r="A870" s="147"/>
      <c r="B870" s="282"/>
      <c r="C870" s="273"/>
      <c r="D870" s="152"/>
      <c r="E870" s="110"/>
      <c r="F870" s="266"/>
      <c r="G870" s="478"/>
      <c r="K870" s="350"/>
      <c r="M870" s="567"/>
      <c r="N870" s="567"/>
    </row>
    <row r="871" spans="1:14" s="268" customFormat="1" ht="20.100000000000001" customHeight="1" outlineLevel="2">
      <c r="A871" s="189" t="s">
        <v>1567</v>
      </c>
      <c r="B871" s="116" t="s">
        <v>181</v>
      </c>
      <c r="C871" s="37"/>
      <c r="D871" s="281"/>
      <c r="E871" s="110"/>
      <c r="F871" s="264"/>
      <c r="G871" s="477"/>
      <c r="K871" s="350"/>
      <c r="M871" s="566"/>
      <c r="N871" s="566"/>
    </row>
    <row r="872" spans="1:14" s="475" customFormat="1" ht="57" outlineLevel="2">
      <c r="A872" s="147" t="s">
        <v>1568</v>
      </c>
      <c r="B872" s="282" t="s">
        <v>183</v>
      </c>
      <c r="C872" s="149" t="s">
        <v>9</v>
      </c>
      <c r="D872" s="152">
        <v>3211.12</v>
      </c>
      <c r="E872" s="110"/>
      <c r="F872" s="258">
        <f>TRUNC(E872*D872,2)</f>
        <v>0</v>
      </c>
      <c r="G872" s="478"/>
      <c r="K872" s="350"/>
      <c r="M872" s="567"/>
      <c r="N872" s="567"/>
    </row>
    <row r="873" spans="1:14" s="475" customFormat="1" ht="20.100000000000001" customHeight="1" outlineLevel="2">
      <c r="A873" s="147"/>
      <c r="B873" s="282"/>
      <c r="C873" s="273"/>
      <c r="D873" s="152"/>
      <c r="E873" s="110"/>
      <c r="F873" s="266"/>
      <c r="G873" s="478"/>
      <c r="K873" s="350"/>
      <c r="M873" s="567"/>
      <c r="N873" s="567"/>
    </row>
    <row r="874" spans="1:14" s="268" customFormat="1" ht="20.100000000000001" customHeight="1" outlineLevel="2">
      <c r="A874" s="189" t="s">
        <v>1569</v>
      </c>
      <c r="B874" s="116" t="s">
        <v>185</v>
      </c>
      <c r="C874" s="37"/>
      <c r="D874" s="281"/>
      <c r="E874" s="110"/>
      <c r="F874" s="264"/>
      <c r="G874" s="477"/>
      <c r="K874" s="350"/>
      <c r="M874" s="566"/>
      <c r="N874" s="566"/>
    </row>
    <row r="875" spans="1:14" s="475" customFormat="1" ht="42.75" outlineLevel="2">
      <c r="A875" s="147" t="s">
        <v>1570</v>
      </c>
      <c r="B875" s="282" t="s">
        <v>187</v>
      </c>
      <c r="C875" s="149" t="s">
        <v>9</v>
      </c>
      <c r="D875" s="152">
        <v>10992.56</v>
      </c>
      <c r="E875" s="110"/>
      <c r="F875" s="258">
        <f>TRUNC(E875*D875,2)</f>
        <v>0</v>
      </c>
      <c r="G875" s="478"/>
      <c r="K875" s="350"/>
      <c r="M875" s="567"/>
      <c r="N875" s="567"/>
    </row>
    <row r="876" spans="1:14" s="475" customFormat="1" ht="20.100000000000001" customHeight="1" outlineLevel="2">
      <c r="A876" s="147"/>
      <c r="B876" s="282"/>
      <c r="C876" s="273"/>
      <c r="D876" s="152"/>
      <c r="E876" s="110"/>
      <c r="F876" s="266"/>
      <c r="G876" s="478"/>
      <c r="K876" s="350"/>
      <c r="M876" s="567"/>
      <c r="N876" s="567"/>
    </row>
    <row r="877" spans="1:14" s="268" customFormat="1" ht="20.100000000000001" customHeight="1" outlineLevel="2">
      <c r="A877" s="189" t="s">
        <v>1571</v>
      </c>
      <c r="B877" s="116" t="s">
        <v>189</v>
      </c>
      <c r="C877" s="37"/>
      <c r="D877" s="281"/>
      <c r="E877" s="110"/>
      <c r="F877" s="264"/>
      <c r="G877" s="477"/>
      <c r="K877" s="350"/>
      <c r="M877" s="566"/>
      <c r="N877" s="566"/>
    </row>
    <row r="878" spans="1:14" s="268" customFormat="1" ht="28.5" outlineLevel="2">
      <c r="A878" s="147" t="s">
        <v>1572</v>
      </c>
      <c r="B878" s="282" t="s">
        <v>191</v>
      </c>
      <c r="C878" s="149" t="s">
        <v>9</v>
      </c>
      <c r="D878" s="152">
        <v>306.49</v>
      </c>
      <c r="E878" s="110"/>
      <c r="F878" s="258">
        <f>TRUNC(E878*D878,2)</f>
        <v>0</v>
      </c>
      <c r="G878" s="477"/>
      <c r="K878" s="350"/>
      <c r="M878" s="566"/>
      <c r="N878" s="566"/>
    </row>
    <row r="879" spans="1:14" s="268" customFormat="1" ht="20.100000000000001" customHeight="1" outlineLevel="1">
      <c r="A879" s="256"/>
      <c r="B879" s="117"/>
      <c r="C879" s="257"/>
      <c r="D879" s="110"/>
      <c r="E879" s="110"/>
      <c r="F879" s="266"/>
      <c r="G879" s="477"/>
      <c r="K879" s="350"/>
      <c r="M879" s="566"/>
      <c r="N879" s="566"/>
    </row>
    <row r="880" spans="1:14" s="268" customFormat="1" ht="20.100000000000001" customHeight="1" outlineLevel="1">
      <c r="A880" s="259" t="s">
        <v>1573</v>
      </c>
      <c r="B880" s="260" t="s">
        <v>192</v>
      </c>
      <c r="C880" s="59"/>
      <c r="D880" s="261"/>
      <c r="E880" s="262"/>
      <c r="F880" s="263">
        <f>SUBTOTAL(9,F881:F927)</f>
        <v>0</v>
      </c>
      <c r="G880" s="477" t="s">
        <v>3595</v>
      </c>
      <c r="H880" s="462">
        <f>+F880</f>
        <v>0</v>
      </c>
      <c r="K880" s="558"/>
      <c r="L880" s="559"/>
      <c r="M880" s="566"/>
      <c r="N880" s="566"/>
    </row>
    <row r="881" spans="1:14" s="268" customFormat="1" ht="20.100000000000001" customHeight="1" outlineLevel="2">
      <c r="A881" s="189" t="s">
        <v>1574</v>
      </c>
      <c r="B881" s="116" t="s">
        <v>194</v>
      </c>
      <c r="C881" s="37"/>
      <c r="D881" s="281"/>
      <c r="E881" s="110"/>
      <c r="F881" s="264"/>
      <c r="G881" s="477"/>
      <c r="K881" s="350"/>
      <c r="M881" s="566"/>
      <c r="N881" s="566"/>
    </row>
    <row r="882" spans="1:14" s="475" customFormat="1" ht="42.75" outlineLevel="2">
      <c r="A882" s="147" t="s">
        <v>1575</v>
      </c>
      <c r="B882" s="282" t="s">
        <v>196</v>
      </c>
      <c r="C882" s="149" t="s">
        <v>306</v>
      </c>
      <c r="D882" s="152">
        <v>2417.0700000000002</v>
      </c>
      <c r="E882" s="152"/>
      <c r="F882" s="258">
        <f>TRUNC(E882*D882,2)</f>
        <v>0</v>
      </c>
      <c r="G882" s="478"/>
      <c r="K882" s="350"/>
      <c r="L882" s="476"/>
      <c r="M882" s="567"/>
      <c r="N882" s="567"/>
    </row>
    <row r="883" spans="1:14" s="475" customFormat="1" ht="20.100000000000001" customHeight="1" outlineLevel="2">
      <c r="A883" s="147"/>
      <c r="B883" s="282"/>
      <c r="C883" s="273"/>
      <c r="D883" s="152"/>
      <c r="E883" s="152"/>
      <c r="F883" s="258"/>
      <c r="G883" s="478"/>
      <c r="K883" s="350"/>
      <c r="L883" s="476"/>
      <c r="M883" s="567"/>
      <c r="N883" s="567"/>
    </row>
    <row r="884" spans="1:14" s="268" customFormat="1" ht="20.100000000000001" customHeight="1" outlineLevel="2">
      <c r="A884" s="189" t="s">
        <v>1576</v>
      </c>
      <c r="B884" s="116" t="s">
        <v>198</v>
      </c>
      <c r="C884" s="37"/>
      <c r="D884" s="281"/>
      <c r="E884" s="152"/>
      <c r="F884" s="264"/>
      <c r="G884" s="477"/>
      <c r="K884" s="350"/>
      <c r="L884" s="476"/>
      <c r="M884" s="566"/>
      <c r="N884" s="567"/>
    </row>
    <row r="885" spans="1:14" s="475" customFormat="1" ht="20.100000000000001" customHeight="1" outlineLevel="2">
      <c r="A885" s="147" t="s">
        <v>1577</v>
      </c>
      <c r="B885" s="282" t="s">
        <v>200</v>
      </c>
      <c r="C885" s="149" t="s">
        <v>9</v>
      </c>
      <c r="D885" s="152">
        <v>34529.64</v>
      </c>
      <c r="E885" s="152"/>
      <c r="F885" s="258">
        <f>TRUNC(E885*D885,2)</f>
        <v>0</v>
      </c>
      <c r="G885" s="478"/>
      <c r="K885" s="350"/>
      <c r="L885" s="476"/>
      <c r="M885" s="567"/>
      <c r="N885" s="567"/>
    </row>
    <row r="886" spans="1:14" s="475" customFormat="1" ht="20.100000000000001" customHeight="1" outlineLevel="2">
      <c r="A886" s="147"/>
      <c r="B886" s="282"/>
      <c r="C886" s="273"/>
      <c r="D886" s="152"/>
      <c r="E886" s="152"/>
      <c r="F886" s="258"/>
      <c r="G886" s="478"/>
      <c r="K886" s="350"/>
      <c r="L886" s="476"/>
      <c r="M886" s="567"/>
      <c r="N886" s="567"/>
    </row>
    <row r="887" spans="1:14" s="268" customFormat="1" ht="20.100000000000001" customHeight="1" outlineLevel="2">
      <c r="A887" s="189" t="s">
        <v>1578</v>
      </c>
      <c r="B887" s="116" t="s">
        <v>202</v>
      </c>
      <c r="C887" s="37"/>
      <c r="D887" s="281"/>
      <c r="E887" s="152"/>
      <c r="F887" s="264"/>
      <c r="G887" s="477"/>
      <c r="K887" s="350"/>
      <c r="L887" s="476"/>
      <c r="M887" s="566"/>
      <c r="N887" s="567"/>
    </row>
    <row r="888" spans="1:14" s="475" customFormat="1" ht="28.5" outlineLevel="2">
      <c r="A888" s="147" t="s">
        <v>1579</v>
      </c>
      <c r="B888" s="282" t="s">
        <v>5425</v>
      </c>
      <c r="C888" s="149" t="s">
        <v>9</v>
      </c>
      <c r="D888" s="152">
        <v>4118.45</v>
      </c>
      <c r="E888" s="152"/>
      <c r="F888" s="258">
        <f>TRUNC(E888*D888,2)</f>
        <v>0</v>
      </c>
      <c r="G888" s="478"/>
      <c r="K888" s="350"/>
      <c r="L888" s="476"/>
      <c r="M888" s="567"/>
      <c r="N888" s="567"/>
    </row>
    <row r="889" spans="1:14" s="268" customFormat="1" ht="42.75" outlineLevel="2">
      <c r="A889" s="147" t="s">
        <v>1580</v>
      </c>
      <c r="B889" s="282" t="s">
        <v>5426</v>
      </c>
      <c r="C889" s="149" t="s">
        <v>9</v>
      </c>
      <c r="D889" s="152">
        <v>36748.21</v>
      </c>
      <c r="E889" s="152"/>
      <c r="F889" s="258">
        <f>TRUNC(E889*D889,2)</f>
        <v>0</v>
      </c>
      <c r="G889" s="477"/>
      <c r="K889" s="350"/>
      <c r="L889" s="476"/>
      <c r="M889" s="566"/>
      <c r="N889" s="567"/>
    </row>
    <row r="890" spans="1:14" s="475" customFormat="1" ht="28.5" outlineLevel="2">
      <c r="A890" s="147" t="s">
        <v>1581</v>
      </c>
      <c r="B890" s="282" t="s">
        <v>5427</v>
      </c>
      <c r="C890" s="149" t="s">
        <v>9</v>
      </c>
      <c r="D890" s="152">
        <v>1107.47</v>
      </c>
      <c r="E890" s="152"/>
      <c r="F890" s="258">
        <f>TRUNC(E890*D890,2)</f>
        <v>0</v>
      </c>
      <c r="G890" s="478"/>
      <c r="K890" s="350"/>
      <c r="L890" s="476"/>
      <c r="M890" s="567"/>
      <c r="N890" s="567"/>
    </row>
    <row r="891" spans="1:14" s="268" customFormat="1" ht="28.5" outlineLevel="2">
      <c r="A891" s="147" t="s">
        <v>1582</v>
      </c>
      <c r="B891" s="282" t="s">
        <v>5428</v>
      </c>
      <c r="C891" s="149" t="s">
        <v>9</v>
      </c>
      <c r="D891" s="152">
        <v>750.36</v>
      </c>
      <c r="E891" s="152"/>
      <c r="F891" s="258">
        <f>TRUNC(E891*D891,2)</f>
        <v>0</v>
      </c>
      <c r="G891" s="477"/>
      <c r="K891" s="350"/>
      <c r="L891" s="476"/>
      <c r="M891" s="566"/>
      <c r="N891" s="567"/>
    </row>
    <row r="892" spans="1:14" s="268" customFormat="1" ht="20.100000000000001" customHeight="1" outlineLevel="2">
      <c r="A892" s="147"/>
      <c r="B892" s="282"/>
      <c r="C892" s="273"/>
      <c r="D892" s="152"/>
      <c r="E892" s="152"/>
      <c r="F892" s="258"/>
      <c r="G892" s="477"/>
      <c r="K892" s="350"/>
      <c r="L892" s="476"/>
      <c r="M892" s="566"/>
      <c r="N892" s="567"/>
    </row>
    <row r="893" spans="1:14" s="475" customFormat="1" ht="20.100000000000001" customHeight="1" outlineLevel="2">
      <c r="A893" s="189" t="s">
        <v>1583</v>
      </c>
      <c r="B893" s="116" t="s">
        <v>167</v>
      </c>
      <c r="C893" s="37"/>
      <c r="D893" s="281"/>
      <c r="E893" s="152"/>
      <c r="F893" s="264"/>
      <c r="G893" s="478"/>
      <c r="K893" s="350"/>
      <c r="L893" s="476"/>
      <c r="M893" s="567"/>
      <c r="N893" s="567"/>
    </row>
    <row r="894" spans="1:14" s="268" customFormat="1" ht="57" outlineLevel="2">
      <c r="A894" s="147" t="s">
        <v>1584</v>
      </c>
      <c r="B894" s="282" t="s">
        <v>5429</v>
      </c>
      <c r="C894" s="149" t="s">
        <v>9</v>
      </c>
      <c r="D894" s="152">
        <v>3350.99</v>
      </c>
      <c r="E894" s="152"/>
      <c r="F894" s="258">
        <f>TRUNC(E894*D894,2)</f>
        <v>0</v>
      </c>
      <c r="G894" s="477"/>
      <c r="K894" s="350"/>
      <c r="L894" s="476"/>
      <c r="M894" s="566"/>
      <c r="N894" s="567"/>
    </row>
    <row r="895" spans="1:14" s="268" customFormat="1" ht="20.100000000000001" customHeight="1" outlineLevel="2">
      <c r="A895" s="147"/>
      <c r="B895" s="282"/>
      <c r="C895" s="273"/>
      <c r="D895" s="152"/>
      <c r="E895" s="152"/>
      <c r="F895" s="258"/>
      <c r="G895" s="477"/>
      <c r="K895" s="350"/>
      <c r="L895" s="476"/>
      <c r="M895" s="566"/>
      <c r="N895" s="567"/>
    </row>
    <row r="896" spans="1:14" s="475" customFormat="1" ht="20.100000000000001" customHeight="1" outlineLevel="2">
      <c r="A896" s="189" t="s">
        <v>1585</v>
      </c>
      <c r="B896" s="116" t="s">
        <v>207</v>
      </c>
      <c r="C896" s="37"/>
      <c r="D896" s="281"/>
      <c r="E896" s="152"/>
      <c r="F896" s="264"/>
      <c r="G896" s="478"/>
      <c r="K896" s="350"/>
      <c r="L896" s="476"/>
      <c r="M896" s="567"/>
      <c r="N896" s="567"/>
    </row>
    <row r="897" spans="1:14" s="268" customFormat="1" ht="28.5" outlineLevel="2">
      <c r="A897" s="147" t="s">
        <v>1586</v>
      </c>
      <c r="B897" s="282" t="s">
        <v>208</v>
      </c>
      <c r="C897" s="149" t="s">
        <v>9</v>
      </c>
      <c r="D897" s="152">
        <v>2019.76</v>
      </c>
      <c r="E897" s="152"/>
      <c r="F897" s="258">
        <f>TRUNC(E897*D897,2)</f>
        <v>0</v>
      </c>
      <c r="G897" s="477"/>
      <c r="K897" s="350"/>
      <c r="L897" s="476"/>
      <c r="M897" s="566"/>
      <c r="N897" s="567"/>
    </row>
    <row r="898" spans="1:14" s="268" customFormat="1" ht="20.100000000000001" customHeight="1" outlineLevel="2">
      <c r="A898" s="147"/>
      <c r="B898" s="282"/>
      <c r="C898" s="273"/>
      <c r="D898" s="152"/>
      <c r="E898" s="152"/>
      <c r="F898" s="258"/>
      <c r="G898" s="477"/>
      <c r="K898" s="350"/>
      <c r="L898" s="476"/>
      <c r="M898" s="566"/>
      <c r="N898" s="567"/>
    </row>
    <row r="899" spans="1:14" s="268" customFormat="1" ht="20.100000000000001" customHeight="1" outlineLevel="2">
      <c r="A899" s="189" t="s">
        <v>1587</v>
      </c>
      <c r="B899" s="116" t="s">
        <v>209</v>
      </c>
      <c r="C899" s="37"/>
      <c r="D899" s="281"/>
      <c r="E899" s="152"/>
      <c r="F899" s="264"/>
      <c r="G899" s="477"/>
      <c r="K899" s="350"/>
      <c r="L899" s="476"/>
      <c r="M899" s="566"/>
      <c r="N899" s="567"/>
    </row>
    <row r="900" spans="1:14" s="268" customFormat="1" ht="57" outlineLevel="2">
      <c r="A900" s="147" t="s">
        <v>1588</v>
      </c>
      <c r="B900" s="282" t="s">
        <v>3593</v>
      </c>
      <c r="C900" s="149" t="s">
        <v>9</v>
      </c>
      <c r="D900" s="152">
        <v>197.91</v>
      </c>
      <c r="E900" s="152"/>
      <c r="F900" s="258">
        <f>TRUNC(E900*D900,2)</f>
        <v>0</v>
      </c>
      <c r="G900" s="477"/>
      <c r="K900" s="350"/>
      <c r="L900" s="476"/>
      <c r="M900" s="566"/>
      <c r="N900" s="567"/>
    </row>
    <row r="901" spans="1:14" s="268" customFormat="1" ht="20.100000000000001" customHeight="1" outlineLevel="2">
      <c r="A901" s="147"/>
      <c r="B901" s="282"/>
      <c r="C901" s="273"/>
      <c r="D901" s="152"/>
      <c r="E901" s="152"/>
      <c r="F901" s="258"/>
      <c r="G901" s="477"/>
      <c r="K901" s="350"/>
      <c r="L901" s="476"/>
      <c r="M901" s="566"/>
      <c r="N901" s="567"/>
    </row>
    <row r="902" spans="1:14" s="475" customFormat="1" ht="20.100000000000001" customHeight="1" outlineLevel="2">
      <c r="A902" s="189" t="s">
        <v>1589</v>
      </c>
      <c r="B902" s="116" t="s">
        <v>210</v>
      </c>
      <c r="C902" s="37"/>
      <c r="D902" s="281"/>
      <c r="E902" s="482"/>
      <c r="F902" s="264"/>
      <c r="G902" s="478"/>
      <c r="K902" s="350"/>
      <c r="L902" s="476"/>
      <c r="M902" s="567"/>
      <c r="N902" s="567"/>
    </row>
    <row r="903" spans="1:14" s="268" customFormat="1" ht="42.75" outlineLevel="2">
      <c r="A903" s="147" t="s">
        <v>1590</v>
      </c>
      <c r="B903" s="282" t="s">
        <v>211</v>
      </c>
      <c r="C903" s="149" t="s">
        <v>9</v>
      </c>
      <c r="D903" s="152">
        <v>160.22</v>
      </c>
      <c r="E903" s="152"/>
      <c r="F903" s="258">
        <f>TRUNC(E903*D903,2)</f>
        <v>0</v>
      </c>
      <c r="G903" s="477"/>
      <c r="K903" s="350"/>
      <c r="L903" s="476"/>
      <c r="M903" s="566"/>
      <c r="N903" s="567"/>
    </row>
    <row r="904" spans="1:14" s="268" customFormat="1" ht="20.100000000000001" customHeight="1" outlineLevel="2">
      <c r="A904" s="147"/>
      <c r="B904" s="282"/>
      <c r="C904" s="273"/>
      <c r="D904" s="152"/>
      <c r="E904" s="152"/>
      <c r="F904" s="258"/>
      <c r="G904" s="477"/>
      <c r="K904" s="350"/>
      <c r="L904" s="476"/>
      <c r="M904" s="566"/>
      <c r="N904" s="567"/>
    </row>
    <row r="905" spans="1:14" s="268" customFormat="1" ht="20.100000000000001" customHeight="1" outlineLevel="2">
      <c r="A905" s="189" t="s">
        <v>1591</v>
      </c>
      <c r="B905" s="116" t="s">
        <v>212</v>
      </c>
      <c r="C905" s="37"/>
      <c r="D905" s="281"/>
      <c r="E905" s="152"/>
      <c r="F905" s="264"/>
      <c r="G905" s="477"/>
      <c r="K905" s="350"/>
      <c r="L905" s="476"/>
      <c r="M905" s="566"/>
      <c r="N905" s="567"/>
    </row>
    <row r="906" spans="1:14" s="268" customFormat="1" ht="42.75" outlineLevel="2">
      <c r="A906" s="147" t="s">
        <v>1592</v>
      </c>
      <c r="B906" s="282" t="s">
        <v>213</v>
      </c>
      <c r="C906" s="149" t="s">
        <v>9</v>
      </c>
      <c r="D906" s="152">
        <v>748.72</v>
      </c>
      <c r="E906" s="152"/>
      <c r="F906" s="258">
        <f>TRUNC(E906*D906,2)</f>
        <v>0</v>
      </c>
      <c r="G906" s="477"/>
      <c r="K906" s="350"/>
      <c r="L906" s="476"/>
      <c r="M906" s="566"/>
      <c r="N906" s="567"/>
    </row>
    <row r="907" spans="1:14" s="268" customFormat="1" ht="20.100000000000001" customHeight="1" outlineLevel="2">
      <c r="A907" s="147"/>
      <c r="B907" s="282"/>
      <c r="C907" s="273"/>
      <c r="D907" s="152"/>
      <c r="E907" s="152"/>
      <c r="F907" s="258"/>
      <c r="G907" s="477"/>
      <c r="K907" s="350"/>
      <c r="L907" s="476"/>
      <c r="M907" s="566"/>
      <c r="N907" s="567"/>
    </row>
    <row r="908" spans="1:14" s="475" customFormat="1" ht="20.100000000000001" customHeight="1" outlineLevel="2">
      <c r="A908" s="189" t="s">
        <v>1593</v>
      </c>
      <c r="B908" s="116" t="s">
        <v>214</v>
      </c>
      <c r="C908" s="37"/>
      <c r="D908" s="281"/>
      <c r="E908" s="152"/>
      <c r="F908" s="264"/>
      <c r="G908" s="478"/>
      <c r="K908" s="350"/>
      <c r="L908" s="476"/>
      <c r="M908" s="567"/>
      <c r="N908" s="567"/>
    </row>
    <row r="909" spans="1:14" s="268" customFormat="1" ht="71.25" outlineLevel="2">
      <c r="A909" s="147" t="s">
        <v>1594</v>
      </c>
      <c r="B909" s="282" t="s">
        <v>215</v>
      </c>
      <c r="C909" s="149" t="s">
        <v>9</v>
      </c>
      <c r="D909" s="152">
        <v>10629.52</v>
      </c>
      <c r="E909" s="152"/>
      <c r="F909" s="258">
        <f>TRUNC(E909*D909,2)</f>
        <v>0</v>
      </c>
      <c r="G909" s="477"/>
      <c r="K909" s="350"/>
      <c r="L909" s="476"/>
      <c r="M909" s="566"/>
      <c r="N909" s="567"/>
    </row>
    <row r="910" spans="1:14" s="475" customFormat="1" ht="28.5" outlineLevel="2">
      <c r="A910" s="147" t="s">
        <v>1595</v>
      </c>
      <c r="B910" s="282" t="s">
        <v>216</v>
      </c>
      <c r="C910" s="149" t="s">
        <v>73</v>
      </c>
      <c r="D910" s="152">
        <v>4125.8</v>
      </c>
      <c r="E910" s="152"/>
      <c r="F910" s="258">
        <f>TRUNC(E910*D910,2)</f>
        <v>0</v>
      </c>
      <c r="G910" s="478"/>
      <c r="K910" s="350"/>
      <c r="L910" s="476"/>
      <c r="M910" s="567"/>
      <c r="N910" s="567"/>
    </row>
    <row r="911" spans="1:14" s="268" customFormat="1" ht="71.25" outlineLevel="2">
      <c r="A911" s="147" t="s">
        <v>1596</v>
      </c>
      <c r="B911" s="282" t="s">
        <v>217</v>
      </c>
      <c r="C911" s="149" t="s">
        <v>9</v>
      </c>
      <c r="D911" s="152">
        <v>460.62</v>
      </c>
      <c r="E911" s="152"/>
      <c r="F911" s="258">
        <f>TRUNC(E911*D911,2)</f>
        <v>0</v>
      </c>
      <c r="G911" s="477"/>
      <c r="K911" s="350"/>
      <c r="L911" s="476"/>
      <c r="M911" s="566"/>
      <c r="N911" s="567"/>
    </row>
    <row r="912" spans="1:14" s="268" customFormat="1" ht="20.100000000000001" customHeight="1" outlineLevel="2">
      <c r="A912" s="147"/>
      <c r="B912" s="282"/>
      <c r="C912" s="273"/>
      <c r="D912" s="152"/>
      <c r="E912" s="152"/>
      <c r="F912" s="258"/>
      <c r="G912" s="477"/>
      <c r="K912" s="350"/>
      <c r="L912" s="476"/>
      <c r="M912" s="566"/>
      <c r="N912" s="567"/>
    </row>
    <row r="913" spans="1:14" s="268" customFormat="1" ht="20.100000000000001" customHeight="1" outlineLevel="2">
      <c r="A913" s="189" t="s">
        <v>1597</v>
      </c>
      <c r="B913" s="116" t="s">
        <v>165</v>
      </c>
      <c r="C913" s="37"/>
      <c r="D913" s="281"/>
      <c r="E913" s="152"/>
      <c r="F913" s="264"/>
      <c r="G913" s="477"/>
      <c r="K913" s="350"/>
      <c r="L913" s="476"/>
      <c r="M913" s="566"/>
      <c r="N913" s="567"/>
    </row>
    <row r="914" spans="1:14" s="475" customFormat="1" ht="42.75" outlineLevel="2">
      <c r="A914" s="147" t="s">
        <v>1598</v>
      </c>
      <c r="B914" s="282" t="s">
        <v>218</v>
      </c>
      <c r="C914" s="149" t="s">
        <v>9</v>
      </c>
      <c r="D914" s="152">
        <v>4980.5</v>
      </c>
      <c r="E914" s="152"/>
      <c r="F914" s="258">
        <f>TRUNC(E914*D914,2)</f>
        <v>0</v>
      </c>
      <c r="G914" s="478"/>
      <c r="K914" s="350"/>
      <c r="L914" s="476"/>
      <c r="M914" s="567"/>
      <c r="N914" s="567"/>
    </row>
    <row r="915" spans="1:14" s="268" customFormat="1" ht="57" outlineLevel="2">
      <c r="A915" s="147" t="s">
        <v>1599</v>
      </c>
      <c r="B915" s="282" t="s">
        <v>219</v>
      </c>
      <c r="C915" s="149" t="s">
        <v>9</v>
      </c>
      <c r="D915" s="152">
        <v>1306.4000000000001</v>
      </c>
      <c r="E915" s="152"/>
      <c r="F915" s="258">
        <f>TRUNC(E915*D915,2)</f>
        <v>0</v>
      </c>
      <c r="G915" s="477"/>
      <c r="K915" s="350"/>
      <c r="L915" s="476"/>
      <c r="M915" s="566"/>
      <c r="N915" s="567"/>
    </row>
    <row r="916" spans="1:14" s="480" customFormat="1" ht="57" outlineLevel="2">
      <c r="A916" s="147" t="s">
        <v>1600</v>
      </c>
      <c r="B916" s="282" t="s">
        <v>220</v>
      </c>
      <c r="C916" s="149" t="s">
        <v>9</v>
      </c>
      <c r="D916" s="152">
        <v>758.54</v>
      </c>
      <c r="E916" s="152"/>
      <c r="F916" s="258">
        <f>TRUNC(E916*D916,2)</f>
        <v>0</v>
      </c>
      <c r="G916" s="479"/>
      <c r="K916" s="350"/>
      <c r="L916" s="476"/>
      <c r="M916" s="568"/>
      <c r="N916" s="567"/>
    </row>
    <row r="917" spans="1:14" s="480" customFormat="1" ht="20.100000000000001" customHeight="1" outlineLevel="2">
      <c r="A917" s="147"/>
      <c r="B917" s="282"/>
      <c r="C917" s="273"/>
      <c r="D917" s="152"/>
      <c r="E917" s="152"/>
      <c r="F917" s="258"/>
      <c r="G917" s="479"/>
      <c r="K917" s="350"/>
      <c r="L917" s="476"/>
      <c r="M917" s="568"/>
      <c r="N917" s="567"/>
    </row>
    <row r="918" spans="1:14" s="475" customFormat="1" ht="20.100000000000001" customHeight="1" outlineLevel="2">
      <c r="A918" s="189" t="s">
        <v>1601</v>
      </c>
      <c r="B918" s="116" t="s">
        <v>221</v>
      </c>
      <c r="C918" s="37"/>
      <c r="D918" s="281"/>
      <c r="E918" s="152"/>
      <c r="F918" s="264"/>
      <c r="G918" s="478"/>
      <c r="K918" s="350"/>
      <c r="L918" s="476"/>
      <c r="M918" s="567"/>
      <c r="N918" s="567"/>
    </row>
    <row r="919" spans="1:14" s="268" customFormat="1" ht="28.5" outlineLevel="2">
      <c r="A919" s="147" t="s">
        <v>1602</v>
      </c>
      <c r="B919" s="282" t="s">
        <v>222</v>
      </c>
      <c r="C919" s="149" t="s">
        <v>9</v>
      </c>
      <c r="D919" s="152">
        <v>388.84</v>
      </c>
      <c r="E919" s="152"/>
      <c r="F919" s="258">
        <f>TRUNC(E919*D919,2)</f>
        <v>0</v>
      </c>
      <c r="G919" s="477"/>
      <c r="K919" s="350"/>
      <c r="L919" s="476"/>
      <c r="M919" s="566"/>
      <c r="N919" s="567"/>
    </row>
    <row r="920" spans="1:14" s="268" customFormat="1" ht="20.100000000000001" customHeight="1" outlineLevel="2">
      <c r="A920" s="147"/>
      <c r="B920" s="282"/>
      <c r="C920" s="273"/>
      <c r="D920" s="152"/>
      <c r="E920" s="152"/>
      <c r="F920" s="258"/>
      <c r="G920" s="477"/>
      <c r="K920" s="350"/>
      <c r="L920" s="476"/>
      <c r="M920" s="566"/>
      <c r="N920" s="567"/>
    </row>
    <row r="921" spans="1:14" s="268" customFormat="1" ht="20.100000000000001" customHeight="1" outlineLevel="2">
      <c r="A921" s="189" t="s">
        <v>1603</v>
      </c>
      <c r="B921" s="116" t="s">
        <v>223</v>
      </c>
      <c r="C921" s="37"/>
      <c r="D921" s="281"/>
      <c r="E921" s="152"/>
      <c r="F921" s="264"/>
      <c r="G921" s="477"/>
      <c r="K921" s="350"/>
      <c r="L921" s="476"/>
      <c r="M921" s="566"/>
      <c r="N921" s="567"/>
    </row>
    <row r="922" spans="1:14" s="268" customFormat="1" ht="42.75" outlineLevel="2">
      <c r="A922" s="147" t="s">
        <v>1604</v>
      </c>
      <c r="B922" s="282" t="s">
        <v>224</v>
      </c>
      <c r="C922" s="149" t="s">
        <v>9</v>
      </c>
      <c r="D922" s="152">
        <v>180.63</v>
      </c>
      <c r="E922" s="152"/>
      <c r="F922" s="258">
        <f>TRUNC(E922*D922,2)</f>
        <v>0</v>
      </c>
      <c r="G922" s="477"/>
      <c r="K922" s="350"/>
      <c r="L922" s="476"/>
      <c r="M922" s="566"/>
      <c r="N922" s="567"/>
    </row>
    <row r="923" spans="1:14" s="268" customFormat="1" ht="28.5" outlineLevel="2">
      <c r="A923" s="147" t="s">
        <v>1605</v>
      </c>
      <c r="B923" s="282" t="s">
        <v>5463</v>
      </c>
      <c r="C923" s="149" t="s">
        <v>9</v>
      </c>
      <c r="D923" s="152">
        <v>2914.61</v>
      </c>
      <c r="E923" s="152"/>
      <c r="F923" s="266">
        <f>TRUNC(E923*D923,2)</f>
        <v>0</v>
      </c>
      <c r="G923" s="477"/>
      <c r="K923" s="350">
        <v>1420143.72</v>
      </c>
      <c r="L923" s="476">
        <f>K923-F923</f>
        <v>1420143.72</v>
      </c>
      <c r="M923" s="566"/>
      <c r="N923" s="567"/>
    </row>
    <row r="924" spans="1:14" s="268" customFormat="1" ht="20.100000000000001" customHeight="1" outlineLevel="2">
      <c r="A924" s="147"/>
      <c r="B924" s="282"/>
      <c r="C924" s="273"/>
      <c r="D924" s="152"/>
      <c r="E924" s="152"/>
      <c r="F924" s="258"/>
      <c r="G924" s="477"/>
      <c r="K924" s="350"/>
      <c r="L924" s="476"/>
      <c r="M924" s="566"/>
      <c r="N924" s="567"/>
    </row>
    <row r="925" spans="1:14" s="268" customFormat="1" ht="20.100000000000001" customHeight="1" outlineLevel="2">
      <c r="A925" s="189" t="s">
        <v>1606</v>
      </c>
      <c r="B925" s="116" t="s">
        <v>225</v>
      </c>
      <c r="C925" s="37"/>
      <c r="D925" s="281"/>
      <c r="E925" s="152"/>
      <c r="F925" s="264"/>
      <c r="G925" s="477"/>
      <c r="K925" s="350"/>
      <c r="L925" s="476"/>
      <c r="M925" s="566"/>
      <c r="N925" s="567"/>
    </row>
    <row r="926" spans="1:14" s="268" customFormat="1" ht="28.5" outlineLevel="2">
      <c r="A926" s="147" t="s">
        <v>1607</v>
      </c>
      <c r="B926" s="282" t="s">
        <v>3594</v>
      </c>
      <c r="C926" s="149" t="s">
        <v>9</v>
      </c>
      <c r="D926" s="152">
        <v>2422.0500000000002</v>
      </c>
      <c r="E926" s="152"/>
      <c r="F926" s="258">
        <f>TRUNC(E926*D926,2)</f>
        <v>0</v>
      </c>
      <c r="G926" s="477"/>
      <c r="K926" s="350"/>
      <c r="L926" s="476"/>
      <c r="M926" s="566"/>
      <c r="N926" s="567"/>
    </row>
    <row r="927" spans="1:14" s="268" customFormat="1" ht="20.100000000000001" customHeight="1" outlineLevel="1">
      <c r="A927" s="256"/>
      <c r="B927" s="117"/>
      <c r="C927" s="257"/>
      <c r="D927" s="110"/>
      <c r="E927" s="110"/>
      <c r="F927" s="258"/>
      <c r="G927" s="477"/>
      <c r="K927" s="350"/>
      <c r="M927" s="566"/>
      <c r="N927" s="566"/>
    </row>
    <row r="928" spans="1:14" s="268" customFormat="1" ht="20.100000000000001" customHeight="1" outlineLevel="1">
      <c r="A928" s="259" t="s">
        <v>1608</v>
      </c>
      <c r="B928" s="260" t="s">
        <v>226</v>
      </c>
      <c r="C928" s="59"/>
      <c r="D928" s="261"/>
      <c r="E928" s="262"/>
      <c r="F928" s="263">
        <f>SUBTOTAL(9,F929:F967)</f>
        <v>0</v>
      </c>
      <c r="G928" s="477" t="s">
        <v>3111</v>
      </c>
      <c r="H928" s="462">
        <f>+F928</f>
        <v>0</v>
      </c>
      <c r="K928" s="350"/>
      <c r="L928" s="481"/>
      <c r="M928" s="566"/>
      <c r="N928" s="566"/>
    </row>
    <row r="929" spans="1:14" s="268" customFormat="1" ht="20.100000000000001" customHeight="1" outlineLevel="2">
      <c r="A929" s="189" t="s">
        <v>1609</v>
      </c>
      <c r="B929" s="116" t="s">
        <v>228</v>
      </c>
      <c r="C929" s="37"/>
      <c r="D929" s="431"/>
      <c r="E929" s="110"/>
      <c r="F929" s="264"/>
      <c r="G929" s="477"/>
      <c r="K929" s="350"/>
      <c r="M929" s="566"/>
      <c r="N929" s="566"/>
    </row>
    <row r="930" spans="1:14" s="475" customFormat="1" ht="28.5" outlineLevel="2">
      <c r="A930" s="147" t="s">
        <v>1610</v>
      </c>
      <c r="B930" s="282" t="s">
        <v>230</v>
      </c>
      <c r="C930" s="149" t="s">
        <v>307</v>
      </c>
      <c r="D930" s="432">
        <v>262</v>
      </c>
      <c r="E930" s="110"/>
      <c r="F930" s="258">
        <f t="shared" ref="F930:F937" si="29">TRUNC(E930*D930,2)</f>
        <v>0</v>
      </c>
      <c r="G930" s="478"/>
      <c r="K930" s="350"/>
      <c r="M930" s="567"/>
      <c r="N930" s="567"/>
    </row>
    <row r="931" spans="1:14" s="268" customFormat="1" ht="28.5" outlineLevel="2">
      <c r="A931" s="147" t="s">
        <v>1611</v>
      </c>
      <c r="B931" s="282" t="s">
        <v>232</v>
      </c>
      <c r="C931" s="149" t="s">
        <v>307</v>
      </c>
      <c r="D931" s="432">
        <v>46</v>
      </c>
      <c r="E931" s="110"/>
      <c r="F931" s="258">
        <f t="shared" si="29"/>
        <v>0</v>
      </c>
      <c r="G931" s="477"/>
      <c r="K931" s="350"/>
      <c r="M931" s="566"/>
      <c r="N931" s="566"/>
    </row>
    <row r="932" spans="1:14" s="268" customFormat="1" ht="28.5" outlineLevel="2">
      <c r="A932" s="147" t="s">
        <v>1612</v>
      </c>
      <c r="B932" s="282" t="s">
        <v>233</v>
      </c>
      <c r="C932" s="149" t="s">
        <v>307</v>
      </c>
      <c r="D932" s="432">
        <v>35</v>
      </c>
      <c r="E932" s="110"/>
      <c r="F932" s="258">
        <f t="shared" si="29"/>
        <v>0</v>
      </c>
      <c r="G932" s="477"/>
      <c r="K932" s="350"/>
      <c r="M932" s="566"/>
      <c r="N932" s="566"/>
    </row>
    <row r="933" spans="1:14" s="268" customFormat="1" ht="28.5" outlineLevel="2">
      <c r="A933" s="147" t="s">
        <v>1613</v>
      </c>
      <c r="B933" s="282" t="s">
        <v>234</v>
      </c>
      <c r="C933" s="149" t="s">
        <v>307</v>
      </c>
      <c r="D933" s="432">
        <v>248</v>
      </c>
      <c r="E933" s="110"/>
      <c r="F933" s="258">
        <f t="shared" si="29"/>
        <v>0</v>
      </c>
      <c r="G933" s="477"/>
      <c r="K933" s="350"/>
      <c r="M933" s="566"/>
      <c r="N933" s="566"/>
    </row>
    <row r="934" spans="1:14" s="268" customFormat="1" ht="28.5" outlineLevel="2">
      <c r="A934" s="147" t="s">
        <v>1614</v>
      </c>
      <c r="B934" s="282" t="s">
        <v>235</v>
      </c>
      <c r="C934" s="149" t="s">
        <v>307</v>
      </c>
      <c r="D934" s="432">
        <v>46</v>
      </c>
      <c r="E934" s="110"/>
      <c r="F934" s="258">
        <f t="shared" si="29"/>
        <v>0</v>
      </c>
      <c r="G934" s="477"/>
      <c r="K934" s="350"/>
      <c r="M934" s="566"/>
      <c r="N934" s="566"/>
    </row>
    <row r="935" spans="1:14" s="268" customFormat="1" ht="28.5" outlineLevel="2">
      <c r="A935" s="147" t="s">
        <v>1615</v>
      </c>
      <c r="B935" s="282" t="s">
        <v>236</v>
      </c>
      <c r="C935" s="149" t="s">
        <v>307</v>
      </c>
      <c r="D935" s="432">
        <v>2</v>
      </c>
      <c r="E935" s="110"/>
      <c r="F935" s="258">
        <f t="shared" si="29"/>
        <v>0</v>
      </c>
      <c r="G935" s="477"/>
      <c r="K935" s="350"/>
      <c r="M935" s="566"/>
      <c r="N935" s="566"/>
    </row>
    <row r="936" spans="1:14" s="268" customFormat="1" ht="28.5" outlineLevel="2">
      <c r="A936" s="147" t="s">
        <v>1616</v>
      </c>
      <c r="B936" s="282" t="s">
        <v>237</v>
      </c>
      <c r="C936" s="149" t="s">
        <v>307</v>
      </c>
      <c r="D936" s="432">
        <v>77</v>
      </c>
      <c r="E936" s="110"/>
      <c r="F936" s="258">
        <f t="shared" si="29"/>
        <v>0</v>
      </c>
      <c r="G936" s="477"/>
      <c r="K936" s="350"/>
      <c r="M936" s="566"/>
      <c r="N936" s="566"/>
    </row>
    <row r="937" spans="1:14" s="268" customFormat="1" ht="28.5" outlineLevel="2">
      <c r="A937" s="147" t="s">
        <v>1617</v>
      </c>
      <c r="B937" s="282" t="s">
        <v>238</v>
      </c>
      <c r="C937" s="149" t="s">
        <v>307</v>
      </c>
      <c r="D937" s="432">
        <v>30</v>
      </c>
      <c r="E937" s="110"/>
      <c r="F937" s="258">
        <f t="shared" si="29"/>
        <v>0</v>
      </c>
      <c r="G937" s="477"/>
      <c r="K937" s="350"/>
      <c r="M937" s="566"/>
      <c r="N937" s="566"/>
    </row>
    <row r="938" spans="1:14" s="268" customFormat="1" ht="20.100000000000001" customHeight="1" outlineLevel="2">
      <c r="A938" s="147"/>
      <c r="B938" s="282"/>
      <c r="C938" s="273"/>
      <c r="D938" s="432"/>
      <c r="E938" s="110"/>
      <c r="F938" s="258"/>
      <c r="G938" s="477"/>
      <c r="K938" s="350"/>
      <c r="M938" s="566"/>
      <c r="N938" s="566"/>
    </row>
    <row r="939" spans="1:14" s="268" customFormat="1" ht="20.100000000000001" customHeight="1" outlineLevel="2">
      <c r="A939" s="189" t="s">
        <v>1618</v>
      </c>
      <c r="B939" s="116" t="s">
        <v>240</v>
      </c>
      <c r="C939" s="37"/>
      <c r="D939" s="431"/>
      <c r="E939" s="110"/>
      <c r="F939" s="264"/>
      <c r="G939" s="477"/>
      <c r="K939" s="350"/>
      <c r="M939" s="566"/>
      <c r="N939" s="566"/>
    </row>
    <row r="940" spans="1:14" s="268" customFormat="1" ht="28.5" outlineLevel="2">
      <c r="A940" s="147" t="s">
        <v>1619</v>
      </c>
      <c r="B940" s="282" t="s">
        <v>242</v>
      </c>
      <c r="C940" s="149" t="s">
        <v>307</v>
      </c>
      <c r="D940" s="432">
        <v>262</v>
      </c>
      <c r="E940" s="110"/>
      <c r="F940" s="258">
        <f>TRUNC(E940*D940,2)</f>
        <v>0</v>
      </c>
      <c r="G940" s="477"/>
      <c r="K940" s="350"/>
      <c r="M940" s="566"/>
      <c r="N940" s="566"/>
    </row>
    <row r="941" spans="1:14" s="268" customFormat="1" ht="28.5" outlineLevel="2">
      <c r="A941" s="147" t="s">
        <v>1620</v>
      </c>
      <c r="B941" s="282" t="s">
        <v>243</v>
      </c>
      <c r="C941" s="149" t="s">
        <v>307</v>
      </c>
      <c r="D941" s="432">
        <v>77</v>
      </c>
      <c r="E941" s="110"/>
      <c r="F941" s="258">
        <f>TRUNC(E941*D941,2)</f>
        <v>0</v>
      </c>
      <c r="G941" s="477"/>
      <c r="K941" s="350"/>
      <c r="M941" s="566"/>
      <c r="N941" s="566"/>
    </row>
    <row r="942" spans="1:14" s="268" customFormat="1" ht="28.5" outlineLevel="2">
      <c r="A942" s="147" t="s">
        <v>1621</v>
      </c>
      <c r="B942" s="282" t="s">
        <v>244</v>
      </c>
      <c r="C942" s="149" t="s">
        <v>307</v>
      </c>
      <c r="D942" s="432">
        <v>343</v>
      </c>
      <c r="E942" s="110"/>
      <c r="F942" s="258">
        <f>TRUNC(E942*D942,2)</f>
        <v>0</v>
      </c>
      <c r="G942" s="477"/>
      <c r="K942" s="350"/>
      <c r="M942" s="566"/>
      <c r="N942" s="566"/>
    </row>
    <row r="943" spans="1:14" s="268" customFormat="1" ht="28.5" outlineLevel="2">
      <c r="A943" s="147" t="s">
        <v>1622</v>
      </c>
      <c r="B943" s="282" t="s">
        <v>245</v>
      </c>
      <c r="C943" s="149" t="s">
        <v>307</v>
      </c>
      <c r="D943" s="432">
        <v>297</v>
      </c>
      <c r="E943" s="110"/>
      <c r="F943" s="258">
        <f t="shared" ref="F943:F957" si="30">TRUNC(E943*D943,2)</f>
        <v>0</v>
      </c>
      <c r="G943" s="477"/>
      <c r="K943" s="350"/>
      <c r="M943" s="566"/>
      <c r="N943" s="566"/>
    </row>
    <row r="944" spans="1:14" s="268" customFormat="1" ht="42.75" outlineLevel="2">
      <c r="A944" s="147" t="s">
        <v>1623</v>
      </c>
      <c r="B944" s="282" t="s">
        <v>246</v>
      </c>
      <c r="C944" s="149" t="s">
        <v>307</v>
      </c>
      <c r="D944" s="432">
        <v>250</v>
      </c>
      <c r="E944" s="110"/>
      <c r="F944" s="258">
        <f t="shared" si="30"/>
        <v>0</v>
      </c>
      <c r="G944" s="477"/>
      <c r="K944" s="350"/>
      <c r="M944" s="566"/>
      <c r="N944" s="566"/>
    </row>
    <row r="945" spans="1:14" s="268" customFormat="1" ht="28.5" outlineLevel="2">
      <c r="A945" s="147" t="s">
        <v>1624</v>
      </c>
      <c r="B945" s="282" t="s">
        <v>247</v>
      </c>
      <c r="C945" s="149" t="s">
        <v>307</v>
      </c>
      <c r="D945" s="432">
        <v>70</v>
      </c>
      <c r="E945" s="110"/>
      <c r="F945" s="258">
        <f t="shared" si="30"/>
        <v>0</v>
      </c>
      <c r="G945" s="477"/>
      <c r="K945" s="350"/>
      <c r="M945" s="566"/>
      <c r="N945" s="566"/>
    </row>
    <row r="946" spans="1:14" s="268" customFormat="1" ht="28.5" outlineLevel="2">
      <c r="A946" s="147" t="s">
        <v>1625</v>
      </c>
      <c r="B946" s="282" t="s">
        <v>248</v>
      </c>
      <c r="C946" s="149" t="s">
        <v>307</v>
      </c>
      <c r="D946" s="432">
        <v>138</v>
      </c>
      <c r="E946" s="110"/>
      <c r="F946" s="258">
        <f t="shared" si="30"/>
        <v>0</v>
      </c>
      <c r="G946" s="477"/>
      <c r="K946" s="350"/>
      <c r="M946" s="566"/>
      <c r="N946" s="566"/>
    </row>
    <row r="947" spans="1:14" s="268" customFormat="1" ht="42.75" outlineLevel="2">
      <c r="A947" s="147" t="s">
        <v>1626</v>
      </c>
      <c r="B947" s="282" t="s">
        <v>249</v>
      </c>
      <c r="C947" s="149" t="s">
        <v>307</v>
      </c>
      <c r="D947" s="432">
        <v>12</v>
      </c>
      <c r="E947" s="110"/>
      <c r="F947" s="258">
        <f t="shared" si="30"/>
        <v>0</v>
      </c>
      <c r="G947" s="477"/>
      <c r="K947" s="350"/>
      <c r="M947" s="566"/>
      <c r="N947" s="566"/>
    </row>
    <row r="948" spans="1:14" s="268" customFormat="1" ht="28.5" outlineLevel="2">
      <c r="A948" s="147" t="s">
        <v>1627</v>
      </c>
      <c r="B948" s="282" t="s">
        <v>250</v>
      </c>
      <c r="C948" s="149" t="s">
        <v>307</v>
      </c>
      <c r="D948" s="432">
        <v>58</v>
      </c>
      <c r="E948" s="110"/>
      <c r="F948" s="258">
        <f t="shared" si="30"/>
        <v>0</v>
      </c>
      <c r="G948" s="477"/>
      <c r="K948" s="350"/>
      <c r="M948" s="566"/>
      <c r="N948" s="566"/>
    </row>
    <row r="949" spans="1:14" s="268" customFormat="1" ht="28.5" outlineLevel="2">
      <c r="A949" s="147" t="s">
        <v>1628</v>
      </c>
      <c r="B949" s="282" t="s">
        <v>251</v>
      </c>
      <c r="C949" s="149" t="s">
        <v>307</v>
      </c>
      <c r="D949" s="432">
        <v>28</v>
      </c>
      <c r="E949" s="110"/>
      <c r="F949" s="258">
        <f t="shared" si="30"/>
        <v>0</v>
      </c>
      <c r="G949" s="477"/>
      <c r="K949" s="350"/>
      <c r="M949" s="566"/>
      <c r="N949" s="566"/>
    </row>
    <row r="950" spans="1:14" s="475" customFormat="1" ht="28.5" outlineLevel="2">
      <c r="A950" s="147" t="s">
        <v>1629</v>
      </c>
      <c r="B950" s="282" t="s">
        <v>252</v>
      </c>
      <c r="C950" s="149" t="s">
        <v>307</v>
      </c>
      <c r="D950" s="432">
        <v>16</v>
      </c>
      <c r="E950" s="110"/>
      <c r="F950" s="258">
        <f t="shared" si="30"/>
        <v>0</v>
      </c>
      <c r="G950" s="478"/>
      <c r="K950" s="350"/>
      <c r="M950" s="567"/>
      <c r="N950" s="567"/>
    </row>
    <row r="951" spans="1:14" s="268" customFormat="1" ht="28.5" outlineLevel="2">
      <c r="A951" s="147" t="s">
        <v>1630</v>
      </c>
      <c r="B951" s="282" t="s">
        <v>5115</v>
      </c>
      <c r="C951" s="149" t="s">
        <v>307</v>
      </c>
      <c r="D951" s="432">
        <v>59</v>
      </c>
      <c r="E951" s="110"/>
      <c r="F951" s="258">
        <f t="shared" si="30"/>
        <v>0</v>
      </c>
      <c r="G951" s="477"/>
      <c r="K951" s="350"/>
      <c r="M951" s="566"/>
      <c r="N951" s="566"/>
    </row>
    <row r="952" spans="1:14" s="268" customFormat="1" ht="28.5" outlineLevel="2">
      <c r="A952" s="147" t="s">
        <v>1631</v>
      </c>
      <c r="B952" s="282" t="s">
        <v>5116</v>
      </c>
      <c r="C952" s="149" t="s">
        <v>307</v>
      </c>
      <c r="D952" s="432">
        <v>30</v>
      </c>
      <c r="E952" s="110"/>
      <c r="F952" s="258">
        <f t="shared" si="30"/>
        <v>0</v>
      </c>
      <c r="G952" s="477"/>
      <c r="K952" s="350"/>
      <c r="M952" s="566"/>
      <c r="N952" s="566"/>
    </row>
    <row r="953" spans="1:14" s="268" customFormat="1" ht="28.5" outlineLevel="2">
      <c r="A953" s="147" t="s">
        <v>1632</v>
      </c>
      <c r="B953" s="282" t="s">
        <v>253</v>
      </c>
      <c r="C953" s="149" t="s">
        <v>307</v>
      </c>
      <c r="D953" s="432">
        <v>16</v>
      </c>
      <c r="E953" s="110"/>
      <c r="F953" s="258">
        <f t="shared" si="30"/>
        <v>0</v>
      </c>
      <c r="G953" s="477"/>
      <c r="K953" s="350"/>
      <c r="M953" s="566"/>
      <c r="N953" s="566"/>
    </row>
    <row r="954" spans="1:14" s="268" customFormat="1" ht="28.5" outlineLevel="2">
      <c r="A954" s="147" t="s">
        <v>1633</v>
      </c>
      <c r="B954" s="282" t="s">
        <v>254</v>
      </c>
      <c r="C954" s="149" t="s">
        <v>307</v>
      </c>
      <c r="D954" s="432">
        <v>12</v>
      </c>
      <c r="E954" s="110"/>
      <c r="F954" s="258">
        <f t="shared" si="30"/>
        <v>0</v>
      </c>
      <c r="G954" s="477"/>
      <c r="K954" s="350"/>
      <c r="M954" s="566"/>
      <c r="N954" s="566"/>
    </row>
    <row r="955" spans="1:14" s="268" customFormat="1" ht="28.5" outlineLevel="2">
      <c r="A955" s="147" t="s">
        <v>1634</v>
      </c>
      <c r="B955" s="282" t="s">
        <v>255</v>
      </c>
      <c r="C955" s="149" t="s">
        <v>307</v>
      </c>
      <c r="D955" s="432">
        <v>35</v>
      </c>
      <c r="E955" s="110"/>
      <c r="F955" s="258">
        <f t="shared" si="30"/>
        <v>0</v>
      </c>
      <c r="G955" s="477"/>
      <c r="K955" s="350"/>
      <c r="M955" s="566"/>
      <c r="N955" s="566"/>
    </row>
    <row r="956" spans="1:14" s="268" customFormat="1" ht="42.75" outlineLevel="2">
      <c r="A956" s="147" t="s">
        <v>1635</v>
      </c>
      <c r="B956" s="282" t="s">
        <v>256</v>
      </c>
      <c r="C956" s="149" t="s">
        <v>307</v>
      </c>
      <c r="D956" s="432">
        <v>46</v>
      </c>
      <c r="E956" s="110"/>
      <c r="F956" s="258">
        <f t="shared" si="30"/>
        <v>0</v>
      </c>
      <c r="G956" s="477"/>
      <c r="K956" s="350"/>
      <c r="M956" s="566"/>
      <c r="N956" s="566"/>
    </row>
    <row r="957" spans="1:14" s="268" customFormat="1" ht="28.5" outlineLevel="2">
      <c r="A957" s="147" t="s">
        <v>1636</v>
      </c>
      <c r="B957" s="282" t="s">
        <v>257</v>
      </c>
      <c r="C957" s="149" t="s">
        <v>307</v>
      </c>
      <c r="D957" s="432">
        <v>46</v>
      </c>
      <c r="E957" s="110"/>
      <c r="F957" s="258">
        <f t="shared" si="30"/>
        <v>0</v>
      </c>
      <c r="G957" s="477"/>
      <c r="K957" s="350"/>
      <c r="M957" s="566"/>
      <c r="N957" s="566"/>
    </row>
    <row r="958" spans="1:14" s="268" customFormat="1" ht="20.100000000000001" customHeight="1" outlineLevel="2">
      <c r="A958" s="147"/>
      <c r="B958" s="282"/>
      <c r="C958" s="273"/>
      <c r="D958" s="432"/>
      <c r="E958" s="110"/>
      <c r="F958" s="258"/>
      <c r="G958" s="477"/>
      <c r="K958" s="350"/>
      <c r="M958" s="566"/>
      <c r="N958" s="566"/>
    </row>
    <row r="959" spans="1:14" s="480" customFormat="1" ht="20.100000000000001" customHeight="1" outlineLevel="2">
      <c r="A959" s="189" t="s">
        <v>1637</v>
      </c>
      <c r="B959" s="116" t="s">
        <v>259</v>
      </c>
      <c r="C959" s="37"/>
      <c r="D959" s="431"/>
      <c r="E959" s="110"/>
      <c r="F959" s="264"/>
      <c r="G959" s="479"/>
      <c r="K959" s="350"/>
      <c r="M959" s="568"/>
      <c r="N959" s="568"/>
    </row>
    <row r="960" spans="1:14" s="475" customFormat="1" ht="28.5" outlineLevel="2">
      <c r="A960" s="147" t="s">
        <v>1638</v>
      </c>
      <c r="B960" s="282" t="s">
        <v>261</v>
      </c>
      <c r="C960" s="149" t="s">
        <v>307</v>
      </c>
      <c r="D960" s="432">
        <v>77</v>
      </c>
      <c r="E960" s="110"/>
      <c r="F960" s="258">
        <f t="shared" ref="F960:F966" si="31">TRUNC(E960*D960,2)</f>
        <v>0</v>
      </c>
      <c r="G960" s="478"/>
      <c r="K960" s="350"/>
      <c r="M960" s="567"/>
      <c r="N960" s="567"/>
    </row>
    <row r="961" spans="1:14" s="268" customFormat="1" ht="28.5" outlineLevel="2">
      <c r="A961" s="147" t="s">
        <v>1639</v>
      </c>
      <c r="B961" s="282" t="s">
        <v>262</v>
      </c>
      <c r="C961" s="149" t="s">
        <v>307</v>
      </c>
      <c r="D961" s="432">
        <v>248</v>
      </c>
      <c r="E961" s="110"/>
      <c r="F961" s="258">
        <f t="shared" si="31"/>
        <v>0</v>
      </c>
      <c r="G961" s="477"/>
      <c r="K961" s="350"/>
      <c r="M961" s="566"/>
      <c r="N961" s="566"/>
    </row>
    <row r="962" spans="1:14" s="268" customFormat="1" ht="28.5" outlineLevel="2">
      <c r="A962" s="147" t="s">
        <v>1640</v>
      </c>
      <c r="B962" s="282" t="s">
        <v>263</v>
      </c>
      <c r="C962" s="149" t="s">
        <v>307</v>
      </c>
      <c r="D962" s="432">
        <v>46</v>
      </c>
      <c r="E962" s="110"/>
      <c r="F962" s="258">
        <f t="shared" si="31"/>
        <v>0</v>
      </c>
      <c r="G962" s="477"/>
      <c r="K962" s="350"/>
      <c r="M962" s="566"/>
      <c r="N962" s="566"/>
    </row>
    <row r="963" spans="1:14" s="268" customFormat="1" ht="71.25" outlineLevel="2">
      <c r="A963" s="147" t="s">
        <v>1641</v>
      </c>
      <c r="B963" s="282" t="s">
        <v>264</v>
      </c>
      <c r="C963" s="149" t="s">
        <v>307</v>
      </c>
      <c r="D963" s="432">
        <v>53</v>
      </c>
      <c r="E963" s="110"/>
      <c r="F963" s="258">
        <f t="shared" si="31"/>
        <v>0</v>
      </c>
      <c r="G963" s="477"/>
      <c r="K963" s="350"/>
      <c r="M963" s="566"/>
      <c r="N963" s="566"/>
    </row>
    <row r="964" spans="1:14" s="268" customFormat="1" ht="28.5" outlineLevel="2">
      <c r="A964" s="147" t="s">
        <v>1642</v>
      </c>
      <c r="B964" s="282" t="s">
        <v>265</v>
      </c>
      <c r="C964" s="149" t="s">
        <v>307</v>
      </c>
      <c r="D964" s="432">
        <v>70</v>
      </c>
      <c r="E964" s="110"/>
      <c r="F964" s="258">
        <f t="shared" si="31"/>
        <v>0</v>
      </c>
      <c r="G964" s="477"/>
      <c r="K964" s="350"/>
      <c r="M964" s="566"/>
      <c r="N964" s="566"/>
    </row>
    <row r="965" spans="1:14" s="475" customFormat="1" ht="28.5" outlineLevel="2">
      <c r="A965" s="147" t="s">
        <v>1643</v>
      </c>
      <c r="B965" s="282" t="s">
        <v>266</v>
      </c>
      <c r="C965" s="149" t="s">
        <v>307</v>
      </c>
      <c r="D965" s="432">
        <v>46</v>
      </c>
      <c r="E965" s="110"/>
      <c r="F965" s="258">
        <f t="shared" si="31"/>
        <v>0</v>
      </c>
      <c r="G965" s="478"/>
      <c r="K965" s="350"/>
      <c r="M965" s="567"/>
      <c r="N965" s="567"/>
    </row>
    <row r="966" spans="1:14" s="268" customFormat="1" ht="28.5" outlineLevel="2">
      <c r="A966" s="147" t="s">
        <v>1644</v>
      </c>
      <c r="B966" s="282" t="s">
        <v>267</v>
      </c>
      <c r="C966" s="149" t="s">
        <v>307</v>
      </c>
      <c r="D966" s="432">
        <v>76</v>
      </c>
      <c r="E966" s="110"/>
      <c r="F966" s="258">
        <f t="shared" si="31"/>
        <v>0</v>
      </c>
      <c r="G966" s="477"/>
      <c r="K966" s="350"/>
      <c r="M966" s="566"/>
      <c r="N966" s="566"/>
    </row>
    <row r="967" spans="1:14" s="268" customFormat="1" ht="20.100000000000001" customHeight="1" outlineLevel="1">
      <c r="A967" s="256"/>
      <c r="B967" s="117"/>
      <c r="C967" s="257"/>
      <c r="D967" s="110"/>
      <c r="E967" s="110"/>
      <c r="F967" s="258"/>
      <c r="G967" s="477"/>
      <c r="K967" s="350"/>
      <c r="M967" s="566"/>
      <c r="N967" s="566"/>
    </row>
    <row r="968" spans="1:14" s="456" customFormat="1" ht="20.100000000000001" customHeight="1" outlineLevel="1">
      <c r="A968" s="106" t="s">
        <v>1645</v>
      </c>
      <c r="B968" s="115" t="s">
        <v>268</v>
      </c>
      <c r="C968" s="59"/>
      <c r="D968" s="72"/>
      <c r="E968" s="98"/>
      <c r="F968" s="108">
        <f>SUBTOTAL(9,F969:F1002)</f>
        <v>0</v>
      </c>
      <c r="G968" s="477" t="s">
        <v>3112</v>
      </c>
      <c r="H968" s="462">
        <f>+F968</f>
        <v>0</v>
      </c>
      <c r="K968" s="350"/>
      <c r="L968" s="350"/>
      <c r="M968" s="561"/>
      <c r="N968" s="561"/>
    </row>
    <row r="969" spans="1:14" s="363" customFormat="1" ht="20.100000000000001" customHeight="1" outlineLevel="2">
      <c r="A969" s="11" t="s">
        <v>1646</v>
      </c>
      <c r="B969" s="29" t="s">
        <v>270</v>
      </c>
      <c r="C969" s="37"/>
      <c r="D969" s="74"/>
      <c r="E969" s="71"/>
      <c r="F969" s="100"/>
      <c r="G969" s="470"/>
      <c r="K969" s="350"/>
      <c r="M969" s="564"/>
      <c r="N969" s="564"/>
    </row>
    <row r="970" spans="1:14" s="456" customFormat="1" ht="57" outlineLevel="2">
      <c r="A970" s="2" t="s">
        <v>1647</v>
      </c>
      <c r="B970" s="117" t="s">
        <v>5430</v>
      </c>
      <c r="C970" s="6" t="s">
        <v>73</v>
      </c>
      <c r="D970" s="71">
        <v>253.15</v>
      </c>
      <c r="E970" s="71"/>
      <c r="F970" s="99">
        <f>TRUNC(E970*D970,2)</f>
        <v>0</v>
      </c>
      <c r="G970" s="455"/>
      <c r="K970" s="350"/>
      <c r="M970" s="561"/>
      <c r="N970" s="561"/>
    </row>
    <row r="971" spans="1:14" s="456" customFormat="1" ht="42.75" outlineLevel="2">
      <c r="A971" s="2" t="s">
        <v>1648</v>
      </c>
      <c r="B971" s="117" t="s">
        <v>5431</v>
      </c>
      <c r="C971" s="6" t="s">
        <v>73</v>
      </c>
      <c r="D971" s="71">
        <v>35.08</v>
      </c>
      <c r="E971" s="71"/>
      <c r="F971" s="99">
        <f>TRUNC(E971*D971,2)</f>
        <v>0</v>
      </c>
      <c r="G971" s="455"/>
      <c r="K971" s="350"/>
      <c r="M971" s="561"/>
      <c r="N971" s="561"/>
    </row>
    <row r="972" spans="1:14" s="363" customFormat="1" ht="42.75" outlineLevel="2">
      <c r="A972" s="2" t="s">
        <v>1649</v>
      </c>
      <c r="B972" s="117" t="s">
        <v>5432</v>
      </c>
      <c r="C972" s="6" t="s">
        <v>73</v>
      </c>
      <c r="D972" s="71">
        <v>54.41</v>
      </c>
      <c r="E972" s="71"/>
      <c r="F972" s="99">
        <f>TRUNC(E972*D972,2)</f>
        <v>0</v>
      </c>
      <c r="G972" s="470"/>
      <c r="K972" s="350"/>
      <c r="M972" s="564"/>
      <c r="N972" s="564"/>
    </row>
    <row r="973" spans="1:14" s="456" customFormat="1" ht="57" outlineLevel="2">
      <c r="A973" s="2" t="s">
        <v>1650</v>
      </c>
      <c r="B973" s="117" t="s">
        <v>5433</v>
      </c>
      <c r="C973" s="6" t="s">
        <v>73</v>
      </c>
      <c r="D973" s="71">
        <v>11.21</v>
      </c>
      <c r="E973" s="71"/>
      <c r="F973" s="99">
        <f>TRUNC(E973*D973,2)</f>
        <v>0</v>
      </c>
      <c r="G973" s="455"/>
      <c r="K973" s="350"/>
      <c r="M973" s="561"/>
      <c r="N973" s="561"/>
    </row>
    <row r="974" spans="1:14" s="456" customFormat="1" ht="20.100000000000001" customHeight="1" outlineLevel="2">
      <c r="A974" s="2"/>
      <c r="B974" s="117"/>
      <c r="C974" s="60"/>
      <c r="D974" s="71"/>
      <c r="E974" s="71"/>
      <c r="F974" s="97"/>
      <c r="G974" s="455"/>
      <c r="K974" s="350"/>
      <c r="M974" s="561"/>
      <c r="N974" s="561"/>
    </row>
    <row r="975" spans="1:14" s="456" customFormat="1" ht="20.100000000000001" customHeight="1" outlineLevel="2">
      <c r="A975" s="11" t="s">
        <v>1653</v>
      </c>
      <c r="B975" s="29" t="s">
        <v>272</v>
      </c>
      <c r="C975" s="37"/>
      <c r="D975" s="74"/>
      <c r="E975" s="71"/>
      <c r="F975" s="100"/>
      <c r="G975" s="455"/>
      <c r="K975" s="350"/>
      <c r="M975" s="561"/>
      <c r="N975" s="561"/>
    </row>
    <row r="976" spans="1:14" s="456" customFormat="1" ht="28.5" outlineLevel="2">
      <c r="A976" s="2" t="s">
        <v>1654</v>
      </c>
      <c r="B976" s="117" t="s">
        <v>5434</v>
      </c>
      <c r="C976" s="6" t="s">
        <v>9</v>
      </c>
      <c r="D976" s="71">
        <v>505.87</v>
      </c>
      <c r="E976" s="71"/>
      <c r="F976" s="99">
        <f>TRUNC(E976*D976,2)</f>
        <v>0</v>
      </c>
      <c r="G976" s="455"/>
      <c r="K976" s="350"/>
      <c r="M976" s="561"/>
      <c r="N976" s="561"/>
    </row>
    <row r="977" spans="1:14" s="363" customFormat="1" ht="28.5" outlineLevel="2">
      <c r="A977" s="2" t="s">
        <v>1655</v>
      </c>
      <c r="B977" s="117" t="s">
        <v>5435</v>
      </c>
      <c r="C977" s="6" t="s">
        <v>9</v>
      </c>
      <c r="D977" s="71">
        <v>246.41</v>
      </c>
      <c r="E977" s="71"/>
      <c r="F977" s="99">
        <f>TRUNC(E977*D977,2)</f>
        <v>0</v>
      </c>
      <c r="G977" s="470"/>
      <c r="K977" s="350"/>
      <c r="M977" s="564"/>
      <c r="N977" s="564"/>
    </row>
    <row r="978" spans="1:14" s="363" customFormat="1" ht="20.100000000000001" customHeight="1" outlineLevel="2">
      <c r="A978" s="2"/>
      <c r="B978" s="117"/>
      <c r="C978" s="60"/>
      <c r="D978" s="71"/>
      <c r="E978" s="71"/>
      <c r="F978" s="99"/>
      <c r="G978" s="470"/>
      <c r="K978" s="350"/>
      <c r="M978" s="564"/>
      <c r="N978" s="564"/>
    </row>
    <row r="979" spans="1:14" s="456" customFormat="1" ht="20.100000000000001" customHeight="1" outlineLevel="2">
      <c r="A979" s="11" t="s">
        <v>1656</v>
      </c>
      <c r="B979" s="29" t="s">
        <v>273</v>
      </c>
      <c r="C979" s="37"/>
      <c r="D979" s="74"/>
      <c r="E979" s="71"/>
      <c r="F979" s="100"/>
      <c r="G979" s="455"/>
      <c r="K979" s="350"/>
      <c r="M979" s="561"/>
      <c r="N979" s="561"/>
    </row>
    <row r="980" spans="1:14" s="456" customFormat="1" ht="42.75" outlineLevel="2">
      <c r="A980" s="2" t="s">
        <v>1657</v>
      </c>
      <c r="B980" s="117" t="s">
        <v>5436</v>
      </c>
      <c r="C980" s="6" t="s">
        <v>73</v>
      </c>
      <c r="D980" s="71">
        <v>205.51</v>
      </c>
      <c r="E980" s="71"/>
      <c r="F980" s="99">
        <f>TRUNC(E980*D980,2)</f>
        <v>0</v>
      </c>
      <c r="G980" s="455"/>
      <c r="K980" s="350"/>
      <c r="M980" s="561"/>
      <c r="N980" s="561"/>
    </row>
    <row r="981" spans="1:14" s="456" customFormat="1" ht="42.75" outlineLevel="2">
      <c r="A981" s="2" t="s">
        <v>1658</v>
      </c>
      <c r="B981" s="117" t="s">
        <v>5437</v>
      </c>
      <c r="C981" s="6" t="s">
        <v>73</v>
      </c>
      <c r="D981" s="71">
        <v>64.540000000000006</v>
      </c>
      <c r="E981" s="71"/>
      <c r="F981" s="99">
        <f>TRUNC(E981*D981,2)</f>
        <v>0</v>
      </c>
      <c r="G981" s="455"/>
      <c r="K981" s="350"/>
      <c r="M981" s="561"/>
      <c r="N981" s="561"/>
    </row>
    <row r="982" spans="1:14" s="456" customFormat="1" ht="15" outlineLevel="2">
      <c r="A982" s="2"/>
      <c r="B982" s="117"/>
      <c r="C982" s="60"/>
      <c r="D982" s="71"/>
      <c r="E982" s="71"/>
      <c r="F982" s="99"/>
      <c r="G982" s="455"/>
      <c r="K982" s="350"/>
      <c r="M982" s="561"/>
      <c r="N982" s="561"/>
    </row>
    <row r="983" spans="1:14" s="456" customFormat="1" ht="15" outlineLevel="2">
      <c r="A983" s="11" t="s">
        <v>1659</v>
      </c>
      <c r="B983" s="29" t="s">
        <v>274</v>
      </c>
      <c r="C983" s="37"/>
      <c r="D983" s="74"/>
      <c r="E983" s="71"/>
      <c r="F983" s="100"/>
      <c r="G983" s="455"/>
      <c r="K983" s="350"/>
      <c r="M983" s="561"/>
      <c r="N983" s="561"/>
    </row>
    <row r="984" spans="1:14" s="363" customFormat="1" ht="28.5" outlineLevel="2">
      <c r="A984" s="2" t="s">
        <v>1660</v>
      </c>
      <c r="B984" s="117" t="s">
        <v>5438</v>
      </c>
      <c r="C984" s="6" t="s">
        <v>73</v>
      </c>
      <c r="D984" s="71">
        <v>3627.52</v>
      </c>
      <c r="E984" s="71"/>
      <c r="F984" s="99">
        <f>TRUNC(E984*D984,2)</f>
        <v>0</v>
      </c>
      <c r="G984" s="470"/>
      <c r="K984" s="350"/>
      <c r="M984" s="564"/>
      <c r="N984" s="564"/>
    </row>
    <row r="985" spans="1:14" s="456" customFormat="1" ht="28.5" outlineLevel="2">
      <c r="A985" s="2" t="s">
        <v>1661</v>
      </c>
      <c r="B985" s="117" t="s">
        <v>5439</v>
      </c>
      <c r="C985" s="6" t="s">
        <v>73</v>
      </c>
      <c r="D985" s="71">
        <v>935.56</v>
      </c>
      <c r="E985" s="71"/>
      <c r="F985" s="99">
        <f>TRUNC(E985*D985,2)</f>
        <v>0</v>
      </c>
      <c r="G985" s="455"/>
      <c r="K985" s="350"/>
      <c r="M985" s="561"/>
      <c r="N985" s="561"/>
    </row>
    <row r="986" spans="1:14" s="456" customFormat="1" ht="42.75" outlineLevel="2">
      <c r="A986" s="2" t="s">
        <v>1662</v>
      </c>
      <c r="B986" s="117" t="s">
        <v>5440</v>
      </c>
      <c r="C986" s="6" t="s">
        <v>73</v>
      </c>
      <c r="D986" s="71">
        <v>772.03</v>
      </c>
      <c r="E986" s="71"/>
      <c r="F986" s="99">
        <f>TRUNC(E986*D986,2)</f>
        <v>0</v>
      </c>
      <c r="G986" s="455"/>
      <c r="K986" s="350"/>
      <c r="M986" s="561"/>
      <c r="N986" s="561"/>
    </row>
    <row r="987" spans="1:14" s="456" customFormat="1" ht="20.100000000000001" customHeight="1" outlineLevel="2">
      <c r="A987" s="2"/>
      <c r="B987" s="117"/>
      <c r="C987" s="60"/>
      <c r="D987" s="71"/>
      <c r="E987" s="71"/>
      <c r="F987" s="99"/>
      <c r="G987" s="455"/>
      <c r="K987" s="350"/>
      <c r="M987" s="561"/>
      <c r="N987" s="561"/>
    </row>
    <row r="988" spans="1:14" s="363" customFormat="1" ht="20.100000000000001" customHeight="1" outlineLevel="2">
      <c r="A988" s="11" t="s">
        <v>1663</v>
      </c>
      <c r="B988" s="29" t="s">
        <v>275</v>
      </c>
      <c r="C988" s="37"/>
      <c r="D988" s="74"/>
      <c r="E988" s="71"/>
      <c r="F988" s="100"/>
      <c r="G988" s="470"/>
      <c r="K988" s="350"/>
      <c r="M988" s="564"/>
      <c r="N988" s="564"/>
    </row>
    <row r="989" spans="1:14" s="456" customFormat="1" ht="28.5" outlineLevel="2">
      <c r="A989" s="2" t="s">
        <v>1664</v>
      </c>
      <c r="B989" s="117" t="s">
        <v>5441</v>
      </c>
      <c r="C989" s="6" t="s">
        <v>73</v>
      </c>
      <c r="D989" s="71">
        <v>1076.3599999999999</v>
      </c>
      <c r="E989" s="71"/>
      <c r="F989" s="99">
        <f>TRUNC(E989*D989,2)</f>
        <v>0</v>
      </c>
      <c r="G989" s="455"/>
      <c r="K989" s="350"/>
      <c r="M989" s="561"/>
      <c r="N989" s="561"/>
    </row>
    <row r="990" spans="1:14" s="363" customFormat="1" ht="28.5" outlineLevel="2">
      <c r="A990" s="2" t="s">
        <v>1665</v>
      </c>
      <c r="B990" s="117" t="s">
        <v>5442</v>
      </c>
      <c r="C990" s="6" t="s">
        <v>73</v>
      </c>
      <c r="D990" s="71">
        <v>30.9</v>
      </c>
      <c r="E990" s="71"/>
      <c r="F990" s="99">
        <f>TRUNC(E990*D990,2)</f>
        <v>0</v>
      </c>
      <c r="G990" s="470"/>
      <c r="K990" s="350"/>
      <c r="M990" s="564"/>
      <c r="N990" s="564"/>
    </row>
    <row r="991" spans="1:14" s="456" customFormat="1" ht="28.5" outlineLevel="2">
      <c r="A991" s="2" t="s">
        <v>1666</v>
      </c>
      <c r="B991" s="117" t="s">
        <v>5443</v>
      </c>
      <c r="C991" s="6" t="s">
        <v>73</v>
      </c>
      <c r="D991" s="71">
        <v>86.6</v>
      </c>
      <c r="E991" s="71"/>
      <c r="F991" s="99">
        <f>TRUNC(E991*D991,2)</f>
        <v>0</v>
      </c>
      <c r="G991" s="455"/>
      <c r="K991" s="350"/>
      <c r="M991" s="561"/>
      <c r="N991" s="561"/>
    </row>
    <row r="992" spans="1:14" ht="28.5" outlineLevel="2">
      <c r="A992" s="2" t="s">
        <v>1667</v>
      </c>
      <c r="B992" s="117" t="s">
        <v>5444</v>
      </c>
      <c r="C992" s="6" t="s">
        <v>73</v>
      </c>
      <c r="D992" s="71">
        <v>59.86</v>
      </c>
      <c r="E992" s="71"/>
      <c r="F992" s="99">
        <f>TRUNC(E992*D992,2)</f>
        <v>0</v>
      </c>
      <c r="K992" s="350"/>
    </row>
    <row r="993" spans="1:14" ht="20.100000000000001" customHeight="1" outlineLevel="2">
      <c r="A993" s="2"/>
      <c r="B993" s="117"/>
      <c r="C993" s="60"/>
      <c r="D993" s="71"/>
      <c r="E993" s="71"/>
      <c r="F993" s="99"/>
      <c r="K993" s="350"/>
    </row>
    <row r="994" spans="1:14" s="363" customFormat="1" ht="20.100000000000001" customHeight="1" outlineLevel="2">
      <c r="A994" s="11" t="s">
        <v>1668</v>
      </c>
      <c r="B994" s="29" t="s">
        <v>276</v>
      </c>
      <c r="C994" s="37"/>
      <c r="D994" s="74"/>
      <c r="E994" s="71"/>
      <c r="F994" s="100"/>
      <c r="G994" s="470"/>
      <c r="K994" s="350"/>
      <c r="M994" s="564"/>
      <c r="N994" s="564"/>
    </row>
    <row r="995" spans="1:14" s="456" customFormat="1" ht="42.75" outlineLevel="2">
      <c r="A995" s="2" t="s">
        <v>1669</v>
      </c>
      <c r="B995" s="117" t="s">
        <v>5445</v>
      </c>
      <c r="C995" s="6" t="s">
        <v>73</v>
      </c>
      <c r="D995" s="71">
        <v>936.25</v>
      </c>
      <c r="E995" s="71"/>
      <c r="F995" s="99">
        <f>TRUNC(E995*D995,2)</f>
        <v>0</v>
      </c>
      <c r="G995" s="455"/>
      <c r="K995" s="350"/>
      <c r="M995" s="561"/>
      <c r="N995" s="561"/>
    </row>
    <row r="996" spans="1:14" s="456" customFormat="1" ht="42.75" outlineLevel="2">
      <c r="A996" s="2" t="s">
        <v>1670</v>
      </c>
      <c r="B996" s="117" t="s">
        <v>5446</v>
      </c>
      <c r="C996" s="6" t="s">
        <v>73</v>
      </c>
      <c r="D996" s="71">
        <v>62.59</v>
      </c>
      <c r="E996" s="71"/>
      <c r="F996" s="99">
        <f>TRUNC(E996*D996,2)</f>
        <v>0</v>
      </c>
      <c r="G996" s="455"/>
      <c r="K996" s="350"/>
      <c r="M996" s="561"/>
      <c r="N996" s="561"/>
    </row>
    <row r="997" spans="1:14" s="456" customFormat="1" ht="20.100000000000001" customHeight="1" outlineLevel="2">
      <c r="A997" s="2"/>
      <c r="B997" s="117"/>
      <c r="C997" s="60"/>
      <c r="D997" s="71"/>
      <c r="E997" s="71"/>
      <c r="F997" s="99"/>
      <c r="G997" s="455"/>
      <c r="K997" s="350"/>
      <c r="M997" s="561"/>
      <c r="N997" s="561"/>
    </row>
    <row r="998" spans="1:14" s="456" customFormat="1" ht="20.100000000000001" customHeight="1" outlineLevel="2">
      <c r="A998" s="11" t="s">
        <v>1671</v>
      </c>
      <c r="B998" s="29" t="s">
        <v>277</v>
      </c>
      <c r="C998" s="37"/>
      <c r="D998" s="74"/>
      <c r="E998" s="71"/>
      <c r="F998" s="100"/>
      <c r="G998" s="455"/>
      <c r="K998" s="350"/>
      <c r="M998" s="561"/>
      <c r="N998" s="561"/>
    </row>
    <row r="999" spans="1:14" s="363" customFormat="1" ht="28.5" outlineLevel="2">
      <c r="A999" s="2" t="s">
        <v>1672</v>
      </c>
      <c r="B999" s="117" t="s">
        <v>5447</v>
      </c>
      <c r="C999" s="6" t="s">
        <v>73</v>
      </c>
      <c r="D999" s="71">
        <v>194.06</v>
      </c>
      <c r="E999" s="71"/>
      <c r="F999" s="99">
        <f>TRUNC(E999*D999,2)</f>
        <v>0</v>
      </c>
      <c r="G999" s="470"/>
      <c r="K999" s="350"/>
      <c r="M999" s="564"/>
      <c r="N999" s="564"/>
    </row>
    <row r="1000" spans="1:14" s="363" customFormat="1" ht="20.100000000000001" customHeight="1" outlineLevel="2">
      <c r="A1000" s="2"/>
      <c r="B1000" s="117"/>
      <c r="C1000" s="60"/>
      <c r="D1000" s="71"/>
      <c r="E1000" s="71"/>
      <c r="F1000" s="99"/>
      <c r="G1000" s="470"/>
      <c r="K1000" s="350"/>
      <c r="M1000" s="564"/>
      <c r="N1000" s="564"/>
    </row>
    <row r="1001" spans="1:14" s="456" customFormat="1" ht="20.100000000000001" customHeight="1" outlineLevel="2">
      <c r="A1001" s="11" t="s">
        <v>1673</v>
      </c>
      <c r="B1001" s="29" t="s">
        <v>278</v>
      </c>
      <c r="C1001" s="37"/>
      <c r="D1001" s="74"/>
      <c r="E1001" s="71"/>
      <c r="F1001" s="100"/>
      <c r="G1001" s="455"/>
      <c r="K1001" s="350"/>
      <c r="M1001" s="561"/>
      <c r="N1001" s="561"/>
    </row>
    <row r="1002" spans="1:14" s="363" customFormat="1" ht="28.5" outlineLevel="2">
      <c r="A1002" s="2" t="s">
        <v>1674</v>
      </c>
      <c r="B1002" s="117" t="s">
        <v>5448</v>
      </c>
      <c r="C1002" s="6" t="s">
        <v>9</v>
      </c>
      <c r="D1002" s="71">
        <v>1038.3499999999999</v>
      </c>
      <c r="E1002" s="71"/>
      <c r="F1002" s="99">
        <f>TRUNC(E1002*D1002,2)</f>
        <v>0</v>
      </c>
      <c r="G1002" s="470"/>
      <c r="K1002" s="350"/>
      <c r="M1002" s="564"/>
      <c r="N1002" s="564"/>
    </row>
    <row r="1003" spans="1:14" s="363" customFormat="1" ht="20.100000000000001" customHeight="1" outlineLevel="1">
      <c r="A1003" s="2"/>
      <c r="B1003" s="211"/>
      <c r="C1003" s="60"/>
      <c r="D1003" s="71"/>
      <c r="E1003" s="71"/>
      <c r="F1003" s="99"/>
      <c r="G1003" s="470"/>
      <c r="K1003" s="350"/>
      <c r="M1003" s="564"/>
      <c r="N1003" s="564"/>
    </row>
    <row r="1004" spans="1:14" s="456" customFormat="1" ht="20.100000000000001" customHeight="1" outlineLevel="1">
      <c r="A1004" s="106" t="s">
        <v>1651</v>
      </c>
      <c r="B1004" s="115" t="s">
        <v>2746</v>
      </c>
      <c r="C1004" s="59"/>
      <c r="D1004" s="72"/>
      <c r="E1004" s="98"/>
      <c r="F1004" s="108">
        <f>SUBTOTAL(9,F1006:F1020)</f>
        <v>0</v>
      </c>
      <c r="G1004" s="483" t="s">
        <v>3576</v>
      </c>
      <c r="H1004" s="462">
        <f>+F1004</f>
        <v>0</v>
      </c>
      <c r="K1004" s="350"/>
      <c r="L1004" s="350"/>
      <c r="M1004" s="561"/>
      <c r="N1004" s="561"/>
    </row>
    <row r="1005" spans="1:14" s="456" customFormat="1" ht="24.95" customHeight="1" outlineLevel="2">
      <c r="A1005" s="11" t="s">
        <v>1652</v>
      </c>
      <c r="B1005" s="116" t="s">
        <v>4780</v>
      </c>
      <c r="C1005" s="71"/>
      <c r="D1005" s="71"/>
      <c r="E1005" s="71"/>
      <c r="F1005" s="99"/>
      <c r="G1005" s="455"/>
      <c r="K1005" s="350"/>
      <c r="M1005" s="561"/>
      <c r="N1005" s="561"/>
    </row>
    <row r="1006" spans="1:14" s="456" customFormat="1" ht="31.5" customHeight="1" outlineLevel="2">
      <c r="A1006" s="2" t="s">
        <v>1675</v>
      </c>
      <c r="B1006" s="9" t="s">
        <v>3586</v>
      </c>
      <c r="C1006" s="6" t="s">
        <v>307</v>
      </c>
      <c r="D1006" s="71">
        <v>1</v>
      </c>
      <c r="E1006" s="71"/>
      <c r="F1006" s="99">
        <f>TRUNC(E1006*D1006,2)</f>
        <v>0</v>
      </c>
      <c r="G1006" s="455"/>
      <c r="K1006" s="350"/>
      <c r="M1006" s="561"/>
      <c r="N1006" s="561"/>
    </row>
    <row r="1007" spans="1:14" s="456" customFormat="1" ht="63.75" customHeight="1" outlineLevel="2">
      <c r="A1007" s="2" t="s">
        <v>1676</v>
      </c>
      <c r="B1007" s="117" t="s">
        <v>3587</v>
      </c>
      <c r="C1007" s="130" t="s">
        <v>9</v>
      </c>
      <c r="D1007" s="71">
        <v>236.72</v>
      </c>
      <c r="E1007" s="71"/>
      <c r="F1007" s="99">
        <f>TRUNC(E1007*D1007,2)</f>
        <v>0</v>
      </c>
      <c r="G1007" s="455"/>
      <c r="K1007" s="350"/>
      <c r="M1007" s="561"/>
      <c r="N1007" s="561"/>
    </row>
    <row r="1008" spans="1:14" s="363" customFormat="1" ht="44.25" customHeight="1" outlineLevel="2">
      <c r="A1008" s="2" t="s">
        <v>1677</v>
      </c>
      <c r="B1008" s="280" t="s">
        <v>3588</v>
      </c>
      <c r="C1008" s="60" t="s">
        <v>9</v>
      </c>
      <c r="D1008" s="74">
        <v>527.29</v>
      </c>
      <c r="E1008" s="71"/>
      <c r="F1008" s="99">
        <f>TRUNC(E1008*D1008,2)</f>
        <v>0</v>
      </c>
      <c r="G1008" s="470"/>
      <c r="H1008" s="456"/>
      <c r="K1008" s="350"/>
      <c r="M1008" s="564"/>
      <c r="N1008" s="564"/>
    </row>
    <row r="1009" spans="1:14" s="363" customFormat="1" ht="24.95" customHeight="1" outlineLevel="2">
      <c r="A1009" s="2"/>
      <c r="B1009" s="119"/>
      <c r="C1009" s="60"/>
      <c r="D1009" s="74"/>
      <c r="E1009" s="71"/>
      <c r="F1009" s="100"/>
      <c r="G1009" s="470"/>
      <c r="K1009" s="350"/>
      <c r="M1009" s="564"/>
      <c r="N1009" s="564"/>
    </row>
    <row r="1010" spans="1:14" s="456" customFormat="1" ht="24.95" customHeight="1" outlineLevel="2">
      <c r="A1010" s="11" t="s">
        <v>1678</v>
      </c>
      <c r="B1010" s="216" t="s">
        <v>1014</v>
      </c>
      <c r="C1010" s="6"/>
      <c r="D1010" s="71"/>
      <c r="E1010" s="71"/>
      <c r="F1010" s="99"/>
      <c r="G1010" s="455"/>
      <c r="K1010" s="350"/>
      <c r="M1010" s="561"/>
      <c r="N1010" s="561"/>
    </row>
    <row r="1011" spans="1:14" s="456" customFormat="1" ht="42.75" outlineLevel="2">
      <c r="A1011" s="2" t="s">
        <v>1679</v>
      </c>
      <c r="B1011" s="117" t="s">
        <v>3589</v>
      </c>
      <c r="C1011" s="60" t="s">
        <v>9</v>
      </c>
      <c r="D1011" s="71">
        <v>723.12</v>
      </c>
      <c r="E1011" s="71"/>
      <c r="F1011" s="99">
        <f>TRUNC(E1011*D1011,2)</f>
        <v>0</v>
      </c>
      <c r="G1011" s="455"/>
      <c r="K1011" s="350"/>
      <c r="M1011" s="561"/>
      <c r="N1011" s="561"/>
    </row>
    <row r="1012" spans="1:14" s="456" customFormat="1" ht="57" outlineLevel="2">
      <c r="A1012" s="2" t="s">
        <v>2772</v>
      </c>
      <c r="B1012" s="117" t="s">
        <v>3590</v>
      </c>
      <c r="C1012" s="60" t="s">
        <v>9</v>
      </c>
      <c r="D1012" s="71">
        <v>723.12</v>
      </c>
      <c r="E1012" s="71"/>
      <c r="F1012" s="99">
        <f>TRUNC(E1012*D1012,2)</f>
        <v>0</v>
      </c>
      <c r="G1012" s="455"/>
      <c r="K1012" s="350"/>
      <c r="M1012" s="561"/>
      <c r="N1012" s="561"/>
    </row>
    <row r="1013" spans="1:14" s="456" customFormat="1" ht="24.95" customHeight="1" outlineLevel="2">
      <c r="A1013" s="2"/>
      <c r="B1013" s="211"/>
      <c r="C1013" s="60"/>
      <c r="D1013" s="71"/>
      <c r="E1013" s="71"/>
      <c r="F1013" s="97"/>
      <c r="G1013" s="455"/>
      <c r="K1013" s="350"/>
      <c r="M1013" s="561"/>
      <c r="N1013" s="561"/>
    </row>
    <row r="1014" spans="1:14" s="456" customFormat="1" ht="24.95" customHeight="1" outlineLevel="2">
      <c r="A1014" s="11" t="s">
        <v>1680</v>
      </c>
      <c r="B1014" s="216" t="s">
        <v>2771</v>
      </c>
      <c r="C1014" s="60"/>
      <c r="D1014" s="71"/>
      <c r="E1014" s="71"/>
      <c r="F1014" s="97"/>
      <c r="G1014" s="455"/>
      <c r="K1014" s="350"/>
      <c r="M1014" s="561"/>
      <c r="N1014" s="561"/>
    </row>
    <row r="1015" spans="1:14" s="363" customFormat="1" ht="44.25" customHeight="1" outlineLevel="2">
      <c r="A1015" s="2" t="s">
        <v>4568</v>
      </c>
      <c r="B1015" s="280" t="s">
        <v>3591</v>
      </c>
      <c r="C1015" s="37" t="s">
        <v>307</v>
      </c>
      <c r="D1015" s="74">
        <v>130</v>
      </c>
      <c r="E1015" s="71"/>
      <c r="F1015" s="99">
        <f>TRUNC(E1015*D1015,2)</f>
        <v>0</v>
      </c>
      <c r="G1015" s="470"/>
      <c r="K1015" s="350"/>
      <c r="M1015" s="564"/>
      <c r="N1015" s="564"/>
    </row>
    <row r="1016" spans="1:14" s="363" customFormat="1" ht="24.95" customHeight="1" outlineLevel="2">
      <c r="A1016" s="2" t="s">
        <v>4569</v>
      </c>
      <c r="B1016" s="173" t="s">
        <v>4781</v>
      </c>
      <c r="C1016" s="91" t="s">
        <v>1015</v>
      </c>
      <c r="D1016" s="92">
        <v>130</v>
      </c>
      <c r="E1016" s="71"/>
      <c r="F1016" s="99">
        <f>TRUNC(E1016*D1016,2)</f>
        <v>0</v>
      </c>
      <c r="G1016" s="470"/>
      <c r="K1016" s="350"/>
      <c r="M1016" s="564"/>
      <c r="N1016" s="564"/>
    </row>
    <row r="1017" spans="1:14" s="456" customFormat="1" ht="24.95" customHeight="1" outlineLevel="2">
      <c r="A1017" s="2"/>
      <c r="B1017" s="211"/>
      <c r="C1017" s="60"/>
      <c r="D1017" s="71"/>
      <c r="E1017" s="71"/>
      <c r="F1017" s="97"/>
      <c r="G1017" s="455"/>
      <c r="K1017" s="350"/>
      <c r="M1017" s="561"/>
      <c r="N1017" s="561"/>
    </row>
    <row r="1018" spans="1:14" s="456" customFormat="1" ht="24.95" customHeight="1" outlineLevel="2">
      <c r="A1018" s="11" t="s">
        <v>1681</v>
      </c>
      <c r="B1018" s="216" t="s">
        <v>2773</v>
      </c>
      <c r="C1018" s="60"/>
      <c r="D1018" s="71"/>
      <c r="E1018" s="71"/>
      <c r="F1018" s="97"/>
      <c r="G1018" s="455"/>
      <c r="K1018" s="350"/>
      <c r="M1018" s="561"/>
      <c r="N1018" s="561"/>
    </row>
    <row r="1019" spans="1:14" s="456" customFormat="1" ht="28.5" outlineLevel="2">
      <c r="A1019" s="2" t="s">
        <v>1682</v>
      </c>
      <c r="B1019" s="117" t="s">
        <v>4782</v>
      </c>
      <c r="C1019" s="6" t="s">
        <v>9</v>
      </c>
      <c r="D1019" s="71">
        <v>1983.87</v>
      </c>
      <c r="E1019" s="71"/>
      <c r="F1019" s="99">
        <f>TRUNC(E1019*D1019,2)</f>
        <v>0</v>
      </c>
      <c r="G1019" s="455"/>
      <c r="K1019" s="350"/>
      <c r="M1019" s="561"/>
      <c r="N1019" s="561"/>
    </row>
    <row r="1020" spans="1:14" s="456" customFormat="1" ht="20.100000000000001" customHeight="1" outlineLevel="1">
      <c r="A1020" s="2"/>
      <c r="B1020" s="211"/>
      <c r="C1020" s="60"/>
      <c r="D1020" s="71"/>
      <c r="E1020" s="71"/>
      <c r="F1020" s="97"/>
      <c r="G1020" s="455"/>
      <c r="K1020" s="350"/>
      <c r="M1020" s="561"/>
      <c r="N1020" s="561"/>
    </row>
    <row r="1021" spans="1:14" s="456" customFormat="1" ht="20.100000000000001" customHeight="1" outlineLevel="1">
      <c r="A1021" s="106" t="s">
        <v>2745</v>
      </c>
      <c r="B1021" s="115" t="s">
        <v>279</v>
      </c>
      <c r="C1021" s="59"/>
      <c r="D1021" s="72"/>
      <c r="E1021" s="98"/>
      <c r="F1021" s="108">
        <f>SUBTOTAL(9,F1022:F1064)</f>
        <v>0</v>
      </c>
      <c r="G1021" s="455" t="s">
        <v>2523</v>
      </c>
      <c r="H1021" s="462">
        <f>+F1021</f>
        <v>0</v>
      </c>
      <c r="K1021" s="350"/>
      <c r="L1021" s="350"/>
      <c r="M1021" s="561"/>
      <c r="N1021" s="561"/>
    </row>
    <row r="1022" spans="1:14" s="363" customFormat="1" ht="15" outlineLevel="3">
      <c r="A1022" s="11" t="s">
        <v>2747</v>
      </c>
      <c r="B1022" s="116" t="s">
        <v>280</v>
      </c>
      <c r="C1022" s="37"/>
      <c r="D1022" s="74"/>
      <c r="E1022" s="71"/>
      <c r="F1022" s="100"/>
      <c r="G1022" s="470"/>
      <c r="K1022" s="350"/>
      <c r="M1022" s="564"/>
      <c r="N1022" s="564"/>
    </row>
    <row r="1023" spans="1:14" s="456" customFormat="1" ht="57" outlineLevel="3">
      <c r="A1023" s="2" t="s">
        <v>2748</v>
      </c>
      <c r="B1023" s="117" t="s">
        <v>281</v>
      </c>
      <c r="C1023" s="6" t="s">
        <v>73</v>
      </c>
      <c r="D1023" s="71">
        <v>1437.18</v>
      </c>
      <c r="E1023" s="71"/>
      <c r="F1023" s="99">
        <f>TRUNC(E1023*D1023,2)</f>
        <v>0</v>
      </c>
      <c r="G1023" s="455"/>
      <c r="K1023" s="350"/>
      <c r="M1023" s="561"/>
      <c r="N1023" s="561"/>
    </row>
    <row r="1024" spans="1:14" s="363" customFormat="1" ht="99.75" outlineLevel="3">
      <c r="A1024" s="2" t="s">
        <v>2749</v>
      </c>
      <c r="B1024" s="117" t="s">
        <v>282</v>
      </c>
      <c r="C1024" s="6" t="s">
        <v>73</v>
      </c>
      <c r="D1024" s="71">
        <v>319.68</v>
      </c>
      <c r="E1024" s="71"/>
      <c r="F1024" s="99">
        <f>TRUNC(E1024*D1024,2)</f>
        <v>0</v>
      </c>
      <c r="G1024" s="470"/>
      <c r="K1024" s="350"/>
      <c r="M1024" s="564"/>
      <c r="N1024" s="564"/>
    </row>
    <row r="1025" spans="1:14" s="456" customFormat="1" ht="142.5" outlineLevel="3">
      <c r="A1025" s="2" t="s">
        <v>2750</v>
      </c>
      <c r="B1025" s="117" t="s">
        <v>1002</v>
      </c>
      <c r="C1025" s="6" t="s">
        <v>73</v>
      </c>
      <c r="D1025" s="71">
        <v>516.66999999999996</v>
      </c>
      <c r="E1025" s="71"/>
      <c r="F1025" s="99">
        <f>TRUNC(E1025*D1025,2)</f>
        <v>0</v>
      </c>
      <c r="G1025" s="455"/>
      <c r="K1025" s="350"/>
      <c r="M1025" s="561"/>
      <c r="N1025" s="561"/>
    </row>
    <row r="1026" spans="1:14" s="456" customFormat="1" ht="15" outlineLevel="2">
      <c r="A1026" s="2"/>
      <c r="B1026" s="211"/>
      <c r="C1026" s="60"/>
      <c r="D1026" s="71"/>
      <c r="E1026" s="71"/>
      <c r="F1026" s="97"/>
      <c r="G1026" s="455"/>
      <c r="K1026" s="350"/>
      <c r="M1026" s="561"/>
      <c r="N1026" s="561"/>
    </row>
    <row r="1027" spans="1:14" s="363" customFormat="1" ht="20.100000000000001" customHeight="1" outlineLevel="2">
      <c r="A1027" s="11" t="s">
        <v>2751</v>
      </c>
      <c r="B1027" s="116" t="s">
        <v>283</v>
      </c>
      <c r="C1027" s="37"/>
      <c r="D1027" s="74"/>
      <c r="E1027" s="71"/>
      <c r="F1027" s="100"/>
      <c r="G1027" s="470"/>
      <c r="K1027" s="350"/>
      <c r="M1027" s="564"/>
      <c r="N1027" s="564"/>
    </row>
    <row r="1028" spans="1:14" s="456" customFormat="1" ht="42.75" outlineLevel="2">
      <c r="A1028" s="2" t="s">
        <v>2752</v>
      </c>
      <c r="B1028" s="117" t="s">
        <v>284</v>
      </c>
      <c r="C1028" s="6" t="s">
        <v>73</v>
      </c>
      <c r="D1028" s="71">
        <v>170.36</v>
      </c>
      <c r="E1028" s="71"/>
      <c r="F1028" s="99">
        <f>TRUNC(E1028*D1028,2)</f>
        <v>0</v>
      </c>
      <c r="G1028" s="455"/>
      <c r="K1028" s="350"/>
      <c r="M1028" s="561"/>
      <c r="N1028" s="561"/>
    </row>
    <row r="1029" spans="1:14" s="456" customFormat="1" ht="20.100000000000001" customHeight="1" outlineLevel="2">
      <c r="A1029" s="2"/>
      <c r="B1029" s="117"/>
      <c r="C1029" s="60"/>
      <c r="D1029" s="71"/>
      <c r="E1029" s="71"/>
      <c r="F1029" s="97"/>
      <c r="G1029" s="455"/>
      <c r="K1029" s="350"/>
      <c r="M1029" s="561"/>
      <c r="N1029" s="561"/>
    </row>
    <row r="1030" spans="1:14" s="363" customFormat="1" ht="20.100000000000001" customHeight="1" outlineLevel="2">
      <c r="A1030" s="11" t="s">
        <v>2753</v>
      </c>
      <c r="B1030" s="29" t="s">
        <v>285</v>
      </c>
      <c r="C1030" s="37"/>
      <c r="D1030" s="74"/>
      <c r="E1030" s="71"/>
      <c r="F1030" s="100"/>
      <c r="G1030" s="470"/>
      <c r="K1030" s="350"/>
      <c r="M1030" s="564"/>
      <c r="N1030" s="564"/>
    </row>
    <row r="1031" spans="1:14" s="456" customFormat="1" ht="28.5" outlineLevel="2">
      <c r="A1031" s="2" t="s">
        <v>2754</v>
      </c>
      <c r="B1031" s="117" t="s">
        <v>286</v>
      </c>
      <c r="C1031" s="6" t="s">
        <v>9</v>
      </c>
      <c r="D1031" s="71">
        <v>42885.51</v>
      </c>
      <c r="E1031" s="71"/>
      <c r="F1031" s="99">
        <f>TRUNC(E1031*D1031,2)</f>
        <v>0</v>
      </c>
      <c r="G1031" s="455"/>
      <c r="K1031" s="350"/>
      <c r="M1031" s="561"/>
      <c r="N1031" s="561"/>
    </row>
    <row r="1032" spans="1:14" s="456" customFormat="1" ht="20.100000000000001" customHeight="1" outlineLevel="2">
      <c r="A1032" s="2"/>
      <c r="B1032" s="117"/>
      <c r="C1032" s="60"/>
      <c r="D1032" s="71"/>
      <c r="E1032" s="71"/>
      <c r="F1032" s="97"/>
      <c r="G1032" s="455"/>
      <c r="K1032" s="350"/>
      <c r="M1032" s="561"/>
      <c r="N1032" s="561"/>
    </row>
    <row r="1033" spans="1:14" s="456" customFormat="1" ht="20.100000000000001" customHeight="1" outlineLevel="2">
      <c r="A1033" s="11" t="s">
        <v>3050</v>
      </c>
      <c r="B1033" s="29" t="s">
        <v>287</v>
      </c>
      <c r="C1033" s="37"/>
      <c r="D1033" s="74"/>
      <c r="E1033" s="71"/>
      <c r="F1033" s="100"/>
      <c r="G1033" s="455"/>
      <c r="K1033" s="350"/>
      <c r="M1033" s="561"/>
      <c r="N1033" s="561"/>
    </row>
    <row r="1034" spans="1:14" s="456" customFormat="1" ht="85.5" outlineLevel="2">
      <c r="A1034" s="2" t="s">
        <v>3051</v>
      </c>
      <c r="B1034" s="117" t="s">
        <v>371</v>
      </c>
      <c r="C1034" s="6" t="s">
        <v>307</v>
      </c>
      <c r="D1034" s="71">
        <v>50</v>
      </c>
      <c r="E1034" s="71"/>
      <c r="F1034" s="99">
        <f>TRUNC(E1034*D1034,2)</f>
        <v>0</v>
      </c>
      <c r="G1034" s="455"/>
      <c r="K1034" s="350"/>
      <c r="M1034" s="561"/>
      <c r="N1034" s="561"/>
    </row>
    <row r="1035" spans="1:14" s="456" customFormat="1" ht="20.100000000000001" customHeight="1" outlineLevel="2">
      <c r="A1035" s="2"/>
      <c r="B1035" s="117"/>
      <c r="C1035" s="60"/>
      <c r="D1035" s="71"/>
      <c r="E1035" s="71"/>
      <c r="F1035" s="97"/>
      <c r="G1035" s="455"/>
      <c r="K1035" s="350"/>
      <c r="M1035" s="561"/>
      <c r="N1035" s="561"/>
    </row>
    <row r="1036" spans="1:14" s="363" customFormat="1" ht="20.100000000000001" customHeight="1" outlineLevel="2">
      <c r="A1036" s="11" t="s">
        <v>2755</v>
      </c>
      <c r="B1036" s="29" t="s">
        <v>288</v>
      </c>
      <c r="C1036" s="37"/>
      <c r="D1036" s="74"/>
      <c r="E1036" s="71"/>
      <c r="F1036" s="100"/>
      <c r="G1036" s="470"/>
      <c r="K1036" s="350"/>
      <c r="M1036" s="564"/>
      <c r="N1036" s="564"/>
    </row>
    <row r="1037" spans="1:14" s="456" customFormat="1" ht="71.25" outlineLevel="2">
      <c r="A1037" s="2" t="s">
        <v>2756</v>
      </c>
      <c r="B1037" s="117" t="s">
        <v>289</v>
      </c>
      <c r="C1037" s="6" t="s">
        <v>307</v>
      </c>
      <c r="D1037" s="71">
        <v>1</v>
      </c>
      <c r="E1037" s="71"/>
      <c r="F1037" s="99">
        <f>TRUNC(E1037*D1037,2)</f>
        <v>0</v>
      </c>
      <c r="G1037" s="455"/>
      <c r="K1037" s="350"/>
      <c r="M1037" s="561"/>
      <c r="N1037" s="561"/>
    </row>
    <row r="1038" spans="1:14" s="363" customFormat="1" ht="85.5" outlineLevel="2">
      <c r="A1038" s="2" t="s">
        <v>3075</v>
      </c>
      <c r="B1038" s="117" t="s">
        <v>290</v>
      </c>
      <c r="C1038" s="6" t="s">
        <v>307</v>
      </c>
      <c r="D1038" s="71">
        <v>1</v>
      </c>
      <c r="E1038" s="71"/>
      <c r="F1038" s="99">
        <f>TRUNC(E1038*D1038,2)</f>
        <v>0</v>
      </c>
      <c r="G1038" s="470"/>
      <c r="K1038" s="350"/>
      <c r="M1038" s="564"/>
      <c r="N1038" s="564"/>
    </row>
    <row r="1039" spans="1:14" s="456" customFormat="1" ht="85.5" outlineLevel="2">
      <c r="A1039" s="2" t="s">
        <v>3076</v>
      </c>
      <c r="B1039" s="117" t="s">
        <v>291</v>
      </c>
      <c r="C1039" s="6" t="s">
        <v>307</v>
      </c>
      <c r="D1039" s="71">
        <v>2</v>
      </c>
      <c r="E1039" s="71"/>
      <c r="F1039" s="99">
        <f>TRUNC(E1039*D1039,2)</f>
        <v>0</v>
      </c>
      <c r="G1039" s="455"/>
      <c r="K1039" s="350"/>
      <c r="M1039" s="561"/>
      <c r="N1039" s="561"/>
    </row>
    <row r="1040" spans="1:14" s="456" customFormat="1" ht="20.100000000000001" customHeight="1" outlineLevel="2">
      <c r="A1040" s="2"/>
      <c r="B1040" s="117"/>
      <c r="C1040" s="60"/>
      <c r="D1040" s="71"/>
      <c r="E1040" s="71"/>
      <c r="F1040" s="97"/>
      <c r="G1040" s="455"/>
      <c r="K1040" s="350"/>
      <c r="M1040" s="561"/>
      <c r="N1040" s="561"/>
    </row>
    <row r="1041" spans="1:14" s="363" customFormat="1" ht="20.100000000000001" customHeight="1" outlineLevel="2">
      <c r="A1041" s="11" t="s">
        <v>2757</v>
      </c>
      <c r="B1041" s="29" t="s">
        <v>292</v>
      </c>
      <c r="C1041" s="37"/>
      <c r="D1041" s="74"/>
      <c r="E1041" s="71"/>
      <c r="F1041" s="100"/>
      <c r="G1041" s="470"/>
      <c r="K1041" s="350"/>
      <c r="M1041" s="564"/>
      <c r="N1041" s="564"/>
    </row>
    <row r="1042" spans="1:14" s="456" customFormat="1" ht="57" outlineLevel="2">
      <c r="A1042" s="2" t="s">
        <v>2758</v>
      </c>
      <c r="B1042" s="117" t="s">
        <v>293</v>
      </c>
      <c r="C1042" s="6" t="s">
        <v>9</v>
      </c>
      <c r="D1042" s="71">
        <v>1824.16</v>
      </c>
      <c r="E1042" s="71"/>
      <c r="F1042" s="99">
        <f>TRUNC(E1042*D1042,2)</f>
        <v>0</v>
      </c>
      <c r="G1042" s="455"/>
      <c r="K1042" s="350"/>
      <c r="M1042" s="561"/>
      <c r="N1042" s="561"/>
    </row>
    <row r="1043" spans="1:14" s="456" customFormat="1" ht="20.100000000000001" customHeight="1" outlineLevel="2">
      <c r="A1043" s="2"/>
      <c r="B1043" s="117"/>
      <c r="C1043" s="60"/>
      <c r="D1043" s="71"/>
      <c r="E1043" s="71"/>
      <c r="F1043" s="97"/>
      <c r="G1043" s="455"/>
      <c r="K1043" s="350"/>
      <c r="M1043" s="561"/>
      <c r="N1043" s="561"/>
    </row>
    <row r="1044" spans="1:14" s="363" customFormat="1" ht="20.100000000000001" customHeight="1" outlineLevel="2">
      <c r="A1044" s="11" t="s">
        <v>2759</v>
      </c>
      <c r="B1044" s="29" t="s">
        <v>294</v>
      </c>
      <c r="C1044" s="37"/>
      <c r="D1044" s="74"/>
      <c r="E1044" s="71"/>
      <c r="F1044" s="100"/>
      <c r="G1044" s="470"/>
      <c r="K1044" s="350"/>
      <c r="M1044" s="564"/>
      <c r="N1044" s="564"/>
    </row>
    <row r="1045" spans="1:14" s="456" customFormat="1" ht="42.75" outlineLevel="2">
      <c r="A1045" s="2" t="s">
        <v>2760</v>
      </c>
      <c r="B1045" s="117" t="s">
        <v>295</v>
      </c>
      <c r="C1045" s="6" t="s">
        <v>73</v>
      </c>
      <c r="D1045" s="71">
        <v>2643</v>
      </c>
      <c r="E1045" s="71"/>
      <c r="F1045" s="99">
        <f>TRUNC(E1045*D1045,2)</f>
        <v>0</v>
      </c>
      <c r="G1045" s="455"/>
      <c r="K1045" s="350"/>
      <c r="M1045" s="561"/>
      <c r="N1045" s="561"/>
    </row>
    <row r="1046" spans="1:14" s="456" customFormat="1" ht="20.100000000000001" customHeight="1" outlineLevel="2">
      <c r="A1046" s="2"/>
      <c r="B1046" s="117"/>
      <c r="C1046" s="60"/>
      <c r="D1046" s="71"/>
      <c r="E1046" s="71"/>
      <c r="F1046" s="97"/>
      <c r="G1046" s="455"/>
      <c r="K1046" s="350"/>
      <c r="M1046" s="561"/>
      <c r="N1046" s="561"/>
    </row>
    <row r="1047" spans="1:14" s="363" customFormat="1" ht="20.100000000000001" customHeight="1" outlineLevel="2">
      <c r="A1047" s="11" t="s">
        <v>2761</v>
      </c>
      <c r="B1047" s="29" t="s">
        <v>296</v>
      </c>
      <c r="C1047" s="37"/>
      <c r="D1047" s="74"/>
      <c r="E1047" s="71"/>
      <c r="F1047" s="100"/>
      <c r="G1047" s="470"/>
      <c r="K1047" s="350"/>
      <c r="M1047" s="564"/>
      <c r="N1047" s="564"/>
    </row>
    <row r="1048" spans="1:14" s="456" customFormat="1" ht="28.5" outlineLevel="2">
      <c r="A1048" s="2" t="s">
        <v>2762</v>
      </c>
      <c r="B1048" s="117" t="s">
        <v>297</v>
      </c>
      <c r="C1048" s="6" t="s">
        <v>307</v>
      </c>
      <c r="D1048" s="71">
        <v>96</v>
      </c>
      <c r="E1048" s="71"/>
      <c r="F1048" s="99">
        <f>TRUNC(E1048*D1048,2)</f>
        <v>0</v>
      </c>
      <c r="G1048" s="455"/>
      <c r="K1048" s="350"/>
      <c r="M1048" s="561"/>
      <c r="N1048" s="561"/>
    </row>
    <row r="1049" spans="1:14" s="456" customFormat="1" ht="20.100000000000001" customHeight="1" outlineLevel="2">
      <c r="A1049" s="2"/>
      <c r="B1049" s="117"/>
      <c r="C1049" s="60"/>
      <c r="D1049" s="71"/>
      <c r="E1049" s="71"/>
      <c r="F1049" s="97"/>
      <c r="G1049" s="455"/>
      <c r="K1049" s="350"/>
      <c r="M1049" s="561"/>
      <c r="N1049" s="561"/>
    </row>
    <row r="1050" spans="1:14" s="456" customFormat="1" ht="20.100000000000001" customHeight="1" outlineLevel="2">
      <c r="A1050" s="11" t="s">
        <v>2763</v>
      </c>
      <c r="B1050" s="29" t="s">
        <v>298</v>
      </c>
      <c r="C1050" s="37"/>
      <c r="D1050" s="74"/>
      <c r="E1050" s="71"/>
      <c r="F1050" s="100"/>
      <c r="G1050" s="455"/>
      <c r="K1050" s="350"/>
      <c r="M1050" s="561"/>
      <c r="N1050" s="561"/>
    </row>
    <row r="1051" spans="1:14" s="363" customFormat="1" ht="20.100000000000001" customHeight="1" outlineLevel="2">
      <c r="A1051" s="2" t="s">
        <v>2764</v>
      </c>
      <c r="B1051" s="117" t="s">
        <v>299</v>
      </c>
      <c r="C1051" s="6" t="s">
        <v>73</v>
      </c>
      <c r="D1051" s="71">
        <v>130.75</v>
      </c>
      <c r="E1051" s="71"/>
      <c r="F1051" s="99">
        <f>TRUNC(E1051*D1051,2)</f>
        <v>0</v>
      </c>
      <c r="G1051" s="470"/>
      <c r="K1051" s="350"/>
      <c r="M1051" s="564"/>
      <c r="N1051" s="564"/>
    </row>
    <row r="1052" spans="1:14" s="363" customFormat="1" ht="20.100000000000001" customHeight="1" outlineLevel="2">
      <c r="A1052" s="2"/>
      <c r="B1052" s="117"/>
      <c r="C1052" s="60"/>
      <c r="D1052" s="71"/>
      <c r="E1052" s="71"/>
      <c r="F1052" s="97"/>
      <c r="G1052" s="470"/>
      <c r="K1052" s="350"/>
      <c r="M1052" s="564"/>
      <c r="N1052" s="564"/>
    </row>
    <row r="1053" spans="1:14" s="456" customFormat="1" ht="20.100000000000001" customHeight="1" outlineLevel="2">
      <c r="A1053" s="11" t="s">
        <v>2765</v>
      </c>
      <c r="B1053" s="29" t="s">
        <v>300</v>
      </c>
      <c r="C1053" s="37"/>
      <c r="D1053" s="74"/>
      <c r="E1053" s="71"/>
      <c r="F1053" s="100"/>
      <c r="G1053" s="455"/>
      <c r="K1053" s="350"/>
      <c r="M1053" s="561"/>
      <c r="N1053" s="561"/>
    </row>
    <row r="1054" spans="1:14" ht="99.75" outlineLevel="2">
      <c r="A1054" s="2" t="s">
        <v>2766</v>
      </c>
      <c r="B1054" s="117" t="s">
        <v>301</v>
      </c>
      <c r="C1054" s="6" t="s">
        <v>302</v>
      </c>
      <c r="D1054" s="71">
        <v>273.52</v>
      </c>
      <c r="E1054" s="71"/>
      <c r="F1054" s="97">
        <f>TRUNC(E1054*D1054,2)</f>
        <v>0</v>
      </c>
      <c r="K1054" s="350"/>
    </row>
    <row r="1055" spans="1:14" ht="20.100000000000001" customHeight="1" outlineLevel="2">
      <c r="A1055" s="2"/>
      <c r="B1055" s="117"/>
      <c r="C1055" s="60"/>
      <c r="D1055" s="71"/>
      <c r="E1055" s="71"/>
      <c r="F1055" s="97"/>
      <c r="K1055" s="350"/>
    </row>
    <row r="1056" spans="1:14" s="456" customFormat="1" ht="20.100000000000001" customHeight="1" outlineLevel="2">
      <c r="A1056" s="11" t="s">
        <v>2767</v>
      </c>
      <c r="B1056" s="29" t="s">
        <v>303</v>
      </c>
      <c r="C1056" s="37"/>
      <c r="D1056" s="74"/>
      <c r="E1056" s="71"/>
      <c r="F1056" s="100"/>
      <c r="G1056" s="455"/>
      <c r="K1056" s="350"/>
      <c r="M1056" s="561"/>
      <c r="N1056" s="561"/>
    </row>
    <row r="1057" spans="1:14" s="456" customFormat="1" ht="83.25" customHeight="1" outlineLevel="2">
      <c r="A1057" s="2" t="s">
        <v>2768</v>
      </c>
      <c r="B1057" s="117" t="s">
        <v>4783</v>
      </c>
      <c r="C1057" s="6" t="s">
        <v>9</v>
      </c>
      <c r="D1057" s="71">
        <v>4748.51</v>
      </c>
      <c r="E1057" s="71"/>
      <c r="F1057" s="99">
        <f>TRUNC(E1057*D1057,2)</f>
        <v>0</v>
      </c>
      <c r="G1057" s="455"/>
      <c r="K1057" s="350"/>
      <c r="M1057" s="561"/>
      <c r="N1057" s="561"/>
    </row>
    <row r="1058" spans="1:14" ht="20.100000000000001" customHeight="1" outlineLevel="2">
      <c r="A1058" s="2"/>
      <c r="B1058" s="211"/>
      <c r="C1058" s="60"/>
      <c r="D1058" s="71"/>
      <c r="E1058" s="71"/>
      <c r="F1058" s="97"/>
      <c r="K1058" s="350"/>
    </row>
    <row r="1059" spans="1:14" s="456" customFormat="1" ht="20.100000000000001" customHeight="1" outlineLevel="2">
      <c r="A1059" s="11" t="s">
        <v>2769</v>
      </c>
      <c r="B1059" s="116" t="s">
        <v>304</v>
      </c>
      <c r="C1059" s="37"/>
      <c r="D1059" s="74"/>
      <c r="E1059" s="71"/>
      <c r="F1059" s="100"/>
      <c r="G1059" s="455"/>
      <c r="K1059" s="350"/>
      <c r="M1059" s="561"/>
      <c r="N1059" s="561"/>
    </row>
    <row r="1060" spans="1:14" s="456" customFormat="1" ht="71.25" outlineLevel="2">
      <c r="A1060" s="2" t="s">
        <v>2770</v>
      </c>
      <c r="B1060" s="117" t="s">
        <v>305</v>
      </c>
      <c r="C1060" s="6" t="s">
        <v>9</v>
      </c>
      <c r="D1060" s="71">
        <v>366.89</v>
      </c>
      <c r="E1060" s="71"/>
      <c r="F1060" s="99">
        <f>TRUNC(E1060*D1060,2)</f>
        <v>0</v>
      </c>
      <c r="G1060" s="455"/>
      <c r="K1060" s="350"/>
      <c r="M1060" s="561"/>
      <c r="N1060" s="561"/>
    </row>
    <row r="1061" spans="1:14" s="456" customFormat="1" ht="15" outlineLevel="2">
      <c r="A1061" s="2"/>
      <c r="B1061" s="117"/>
      <c r="C1061" s="6"/>
      <c r="D1061" s="71"/>
      <c r="E1061" s="71"/>
      <c r="F1061" s="99"/>
      <c r="G1061" s="455"/>
      <c r="K1061" s="350"/>
      <c r="M1061" s="561"/>
      <c r="N1061" s="561"/>
    </row>
    <row r="1062" spans="1:14" s="456" customFormat="1" ht="15" outlineLevel="2">
      <c r="A1062" s="11" t="s">
        <v>3577</v>
      </c>
      <c r="B1062" s="118" t="s">
        <v>3580</v>
      </c>
      <c r="C1062" s="6"/>
      <c r="D1062" s="71"/>
      <c r="E1062" s="71"/>
      <c r="F1062" s="99"/>
      <c r="G1062" s="455"/>
      <c r="K1062" s="350"/>
      <c r="M1062" s="561"/>
      <c r="N1062" s="561"/>
    </row>
    <row r="1063" spans="1:14" s="456" customFormat="1" ht="57" outlineLevel="2">
      <c r="A1063" s="2" t="s">
        <v>3578</v>
      </c>
      <c r="B1063" s="117" t="s">
        <v>3579</v>
      </c>
      <c r="C1063" s="6" t="s">
        <v>9</v>
      </c>
      <c r="D1063" s="71">
        <v>2278.34</v>
      </c>
      <c r="E1063" s="71"/>
      <c r="F1063" s="99">
        <f>TRUNC(E1063*D1063,2)</f>
        <v>0</v>
      </c>
      <c r="G1063" s="455"/>
      <c r="K1063" s="350"/>
      <c r="M1063" s="561"/>
      <c r="N1063" s="561"/>
    </row>
    <row r="1064" spans="1:14" ht="20.100000000000001" customHeight="1">
      <c r="A1064" s="2"/>
      <c r="B1064" s="113"/>
      <c r="C1064" s="6"/>
      <c r="D1064" s="71"/>
      <c r="E1064" s="71"/>
      <c r="F1064" s="97"/>
      <c r="K1064" s="350"/>
    </row>
    <row r="1065" spans="1:14" s="456" customFormat="1" ht="20.100000000000001" customHeight="1">
      <c r="A1065" s="13">
        <v>6</v>
      </c>
      <c r="B1065" s="14" t="s">
        <v>380</v>
      </c>
      <c r="C1065" s="15"/>
      <c r="D1065" s="127"/>
      <c r="E1065" s="127"/>
      <c r="F1065" s="96">
        <f>SUBTOTAL(9,F1066:F1134)</f>
        <v>0</v>
      </c>
      <c r="G1065" s="455"/>
      <c r="H1065" s="460">
        <f>SUM(H1066:H1122)</f>
        <v>0</v>
      </c>
      <c r="I1065" s="456" t="b">
        <f>H1065=F1065</f>
        <v>1</v>
      </c>
      <c r="K1065" s="350"/>
      <c r="M1065" s="561"/>
      <c r="N1065" s="561"/>
    </row>
    <row r="1066" spans="1:14" ht="20.100000000000001" customHeight="1" outlineLevel="1">
      <c r="A1066" s="2"/>
      <c r="B1066" s="211"/>
      <c r="C1066" s="6"/>
      <c r="D1066" s="71"/>
      <c r="E1066" s="71"/>
      <c r="F1066" s="97"/>
      <c r="H1066" s="456"/>
      <c r="K1066" s="350"/>
    </row>
    <row r="1067" spans="1:14" s="363" customFormat="1" ht="20.100000000000001" customHeight="1" outlineLevel="1">
      <c r="A1067" s="106" t="s">
        <v>30</v>
      </c>
      <c r="B1067" s="115" t="s">
        <v>20</v>
      </c>
      <c r="C1067" s="59"/>
      <c r="D1067" s="72"/>
      <c r="E1067" s="98"/>
      <c r="F1067" s="108">
        <f>SUBTOTAL(9,F1068:F1069)</f>
        <v>0</v>
      </c>
      <c r="G1067" s="455" t="s">
        <v>3560</v>
      </c>
      <c r="H1067" s="462">
        <f>+F1067</f>
        <v>0</v>
      </c>
      <c r="I1067" s="456"/>
      <c r="K1067" s="350"/>
      <c r="L1067" s="474"/>
      <c r="M1067" s="564"/>
      <c r="N1067" s="564"/>
    </row>
    <row r="1068" spans="1:14" ht="42.75" outlineLevel="2">
      <c r="A1068" s="2" t="s">
        <v>32</v>
      </c>
      <c r="B1068" s="182" t="s">
        <v>2861</v>
      </c>
      <c r="C1068" s="130" t="s">
        <v>9</v>
      </c>
      <c r="D1068" s="71">
        <f>264.64+52.6</f>
        <v>317.24</v>
      </c>
      <c r="E1068" s="71"/>
      <c r="F1068" s="99">
        <f>TRUNC(E1068*D1068,2)</f>
        <v>0</v>
      </c>
      <c r="K1068" s="350"/>
    </row>
    <row r="1069" spans="1:14" ht="20.100000000000001" customHeight="1" outlineLevel="1">
      <c r="A1069" s="2"/>
      <c r="B1069" s="211"/>
      <c r="C1069" s="60"/>
      <c r="D1069" s="71"/>
      <c r="E1069" s="71"/>
      <c r="F1069" s="97"/>
      <c r="K1069" s="350"/>
    </row>
    <row r="1070" spans="1:14" s="363" customFormat="1" ht="20.100000000000001" customHeight="1" outlineLevel="1">
      <c r="A1070" s="106" t="s">
        <v>33</v>
      </c>
      <c r="B1070" s="115" t="s">
        <v>29</v>
      </c>
      <c r="C1070" s="59"/>
      <c r="D1070" s="72"/>
      <c r="E1070" s="98"/>
      <c r="F1070" s="108">
        <f>SUBTOTAL(9,F1071:F1076)</f>
        <v>0</v>
      </c>
      <c r="G1070" s="455" t="s">
        <v>3556</v>
      </c>
      <c r="H1070" s="462">
        <f>+F1070</f>
        <v>0</v>
      </c>
      <c r="K1070" s="350"/>
      <c r="M1070" s="564"/>
      <c r="N1070" s="564"/>
    </row>
    <row r="1071" spans="1:14" s="456" customFormat="1" ht="20.100000000000001" customHeight="1" outlineLevel="2">
      <c r="A1071" s="11" t="s">
        <v>34</v>
      </c>
      <c r="B1071" s="116" t="s">
        <v>372</v>
      </c>
      <c r="C1071" s="37"/>
      <c r="D1071" s="74"/>
      <c r="E1071" s="71"/>
      <c r="F1071" s="100"/>
      <c r="G1071" s="455"/>
      <c r="K1071" s="350"/>
      <c r="M1071" s="561"/>
      <c r="N1071" s="561"/>
    </row>
    <row r="1072" spans="1:14" s="456" customFormat="1" ht="28.5" outlineLevel="2">
      <c r="A1072" s="2" t="s">
        <v>1683</v>
      </c>
      <c r="B1072" s="117" t="s">
        <v>1685</v>
      </c>
      <c r="C1072" s="6" t="s">
        <v>307</v>
      </c>
      <c r="D1072" s="71">
        <v>1</v>
      </c>
      <c r="E1072" s="71"/>
      <c r="F1072" s="99">
        <f>TRUNC(E1072*D1072,2)</f>
        <v>0</v>
      </c>
      <c r="G1072" s="455"/>
      <c r="K1072" s="350"/>
      <c r="M1072" s="561"/>
      <c r="N1072" s="561"/>
    </row>
    <row r="1073" spans="1:14" s="456" customFormat="1" ht="20.100000000000001" customHeight="1" outlineLevel="2">
      <c r="A1073" s="2"/>
      <c r="B1073" s="211"/>
      <c r="C1073" s="60"/>
      <c r="D1073" s="71"/>
      <c r="E1073" s="71"/>
      <c r="F1073" s="97"/>
      <c r="G1073" s="455"/>
      <c r="K1073" s="350"/>
      <c r="M1073" s="561"/>
      <c r="N1073" s="561"/>
    </row>
    <row r="1074" spans="1:14" s="363" customFormat="1" ht="20.100000000000001" customHeight="1" outlineLevel="2">
      <c r="A1074" s="11" t="s">
        <v>35</v>
      </c>
      <c r="B1074" s="116" t="s">
        <v>373</v>
      </c>
      <c r="C1074" s="37"/>
      <c r="D1074" s="74"/>
      <c r="E1074" s="71"/>
      <c r="F1074" s="100"/>
      <c r="G1074" s="470"/>
      <c r="K1074" s="350"/>
      <c r="M1074" s="564"/>
      <c r="N1074" s="564"/>
    </row>
    <row r="1075" spans="1:14" s="456" customFormat="1" ht="42.75" outlineLevel="2">
      <c r="A1075" s="2" t="s">
        <v>1684</v>
      </c>
      <c r="B1075" s="117" t="s">
        <v>1686</v>
      </c>
      <c r="C1075" s="6" t="s">
        <v>307</v>
      </c>
      <c r="D1075" s="71">
        <v>1</v>
      </c>
      <c r="E1075" s="71"/>
      <c r="F1075" s="99">
        <f>TRUNC(E1075*D1075,2)</f>
        <v>0</v>
      </c>
      <c r="G1075" s="455"/>
      <c r="K1075" s="350"/>
      <c r="M1075" s="561"/>
      <c r="N1075" s="561"/>
    </row>
    <row r="1076" spans="1:14" s="456" customFormat="1" ht="20.100000000000001" customHeight="1" outlineLevel="1">
      <c r="A1076" s="2"/>
      <c r="B1076" s="211"/>
      <c r="C1076" s="60"/>
      <c r="D1076" s="71"/>
      <c r="E1076" s="71"/>
      <c r="F1076" s="97"/>
      <c r="G1076" s="455"/>
      <c r="K1076" s="350"/>
      <c r="M1076" s="561"/>
      <c r="N1076" s="561"/>
    </row>
    <row r="1077" spans="1:14" s="363" customFormat="1" ht="20.100000000000001" customHeight="1" outlineLevel="1">
      <c r="A1077" s="106" t="s">
        <v>36</v>
      </c>
      <c r="B1077" s="115" t="s">
        <v>3558</v>
      </c>
      <c r="C1077" s="59"/>
      <c r="D1077" s="72"/>
      <c r="E1077" s="98"/>
      <c r="F1077" s="108">
        <f>SUBTOTAL(9,F1078:F1094)</f>
        <v>0</v>
      </c>
      <c r="G1077" s="455" t="s">
        <v>3584</v>
      </c>
      <c r="H1077" s="462">
        <f>+F1077</f>
        <v>0</v>
      </c>
      <c r="K1077" s="350"/>
      <c r="M1077" s="564"/>
      <c r="N1077" s="564"/>
    </row>
    <row r="1078" spans="1:14" s="456" customFormat="1" ht="20.100000000000001" customHeight="1" outlineLevel="2">
      <c r="A1078" s="320" t="s">
        <v>38</v>
      </c>
      <c r="B1078" s="321" t="s">
        <v>68</v>
      </c>
      <c r="C1078" s="421"/>
      <c r="D1078" s="191"/>
      <c r="E1078" s="71"/>
      <c r="F1078" s="100"/>
      <c r="G1078" s="455"/>
      <c r="K1078" s="350"/>
      <c r="M1078" s="561"/>
      <c r="N1078" s="561"/>
    </row>
    <row r="1079" spans="1:14" s="363" customFormat="1" ht="57" outlineLevel="2">
      <c r="A1079" s="422" t="s">
        <v>1687</v>
      </c>
      <c r="B1079" s="282" t="s">
        <v>70</v>
      </c>
      <c r="C1079" s="423" t="s">
        <v>9</v>
      </c>
      <c r="D1079" s="191">
        <v>631.47</v>
      </c>
      <c r="E1079" s="71"/>
      <c r="F1079" s="99">
        <f>TRUNC(E1079*D1079,2)</f>
        <v>0</v>
      </c>
      <c r="G1079" s="470"/>
      <c r="K1079" s="350"/>
      <c r="M1079" s="564"/>
      <c r="N1079" s="564"/>
    </row>
    <row r="1080" spans="1:14" s="456" customFormat="1" ht="57" outlineLevel="2">
      <c r="A1080" s="422" t="s">
        <v>1688</v>
      </c>
      <c r="B1080" s="282" t="s">
        <v>72</v>
      </c>
      <c r="C1080" s="424" t="s">
        <v>73</v>
      </c>
      <c r="D1080" s="191">
        <v>69.39</v>
      </c>
      <c r="E1080" s="71"/>
      <c r="F1080" s="99">
        <f>TRUNC(E1080*D1080,2)</f>
        <v>0</v>
      </c>
      <c r="G1080" s="455"/>
      <c r="K1080" s="350"/>
      <c r="M1080" s="561"/>
      <c r="N1080" s="561"/>
    </row>
    <row r="1081" spans="1:14" s="456" customFormat="1" ht="57" outlineLevel="2">
      <c r="A1081" s="422" t="s">
        <v>3559</v>
      </c>
      <c r="B1081" s="282" t="s">
        <v>75</v>
      </c>
      <c r="C1081" s="423" t="s">
        <v>9</v>
      </c>
      <c r="D1081" s="191">
        <v>1008</v>
      </c>
      <c r="E1081" s="71"/>
      <c r="F1081" s="99">
        <f>TRUNC(E1081*D1081,2)</f>
        <v>0</v>
      </c>
      <c r="G1081" s="455"/>
      <c r="K1081" s="350"/>
      <c r="M1081" s="561"/>
      <c r="N1081" s="561"/>
    </row>
    <row r="1082" spans="1:14" s="456" customFormat="1" ht="20.100000000000001" customHeight="1" outlineLevel="2">
      <c r="A1082" s="422"/>
      <c r="B1082" s="282"/>
      <c r="C1082" s="201"/>
      <c r="D1082" s="191"/>
      <c r="E1082" s="71"/>
      <c r="F1082" s="97"/>
      <c r="G1082" s="455"/>
      <c r="K1082" s="350"/>
      <c r="M1082" s="561"/>
      <c r="N1082" s="561"/>
    </row>
    <row r="1083" spans="1:14" s="456" customFormat="1" ht="20.100000000000001" customHeight="1" outlineLevel="2">
      <c r="A1083" s="189" t="s">
        <v>39</v>
      </c>
      <c r="B1083" s="29" t="s">
        <v>374</v>
      </c>
      <c r="C1083" s="37"/>
      <c r="D1083" s="417"/>
      <c r="E1083" s="71"/>
      <c r="F1083" s="100"/>
      <c r="G1083" s="455"/>
      <c r="K1083" s="350"/>
      <c r="M1083" s="561"/>
      <c r="N1083" s="561"/>
    </row>
    <row r="1084" spans="1:14" s="363" customFormat="1" ht="99.75" outlineLevel="2">
      <c r="A1084" s="147" t="s">
        <v>1689</v>
      </c>
      <c r="B1084" s="313" t="s">
        <v>4777</v>
      </c>
      <c r="C1084" s="149" t="s">
        <v>9</v>
      </c>
      <c r="D1084" s="172">
        <v>138.78</v>
      </c>
      <c r="E1084" s="71"/>
      <c r="F1084" s="99">
        <f>TRUNC(E1084*D1084,2)</f>
        <v>0</v>
      </c>
      <c r="G1084" s="470"/>
      <c r="K1084" s="350"/>
      <c r="M1084" s="564"/>
      <c r="N1084" s="564"/>
    </row>
    <row r="1085" spans="1:14" s="363" customFormat="1" ht="20.100000000000001" customHeight="1" outlineLevel="2">
      <c r="A1085" s="422"/>
      <c r="B1085" s="282"/>
      <c r="C1085" s="201"/>
      <c r="D1085" s="191"/>
      <c r="E1085" s="71"/>
      <c r="F1085" s="97"/>
      <c r="G1085" s="470"/>
      <c r="K1085" s="350"/>
      <c r="M1085" s="564"/>
      <c r="N1085" s="564"/>
    </row>
    <row r="1086" spans="1:14" s="456" customFormat="1" ht="20.100000000000001" customHeight="1" outlineLevel="2">
      <c r="A1086" s="189" t="s">
        <v>40</v>
      </c>
      <c r="B1086" s="29" t="s">
        <v>375</v>
      </c>
      <c r="C1086" s="37"/>
      <c r="D1086" s="417"/>
      <c r="E1086" s="71"/>
      <c r="F1086" s="100"/>
      <c r="G1086" s="455"/>
      <c r="K1086" s="350"/>
      <c r="M1086" s="561"/>
      <c r="N1086" s="561"/>
    </row>
    <row r="1087" spans="1:14" s="456" customFormat="1" ht="57" outlineLevel="2">
      <c r="A1087" s="147" t="s">
        <v>1690</v>
      </c>
      <c r="B1087" s="282" t="s">
        <v>376</v>
      </c>
      <c r="C1087" s="149" t="s">
        <v>9</v>
      </c>
      <c r="D1087" s="172">
        <v>323.2</v>
      </c>
      <c r="E1087" s="71"/>
      <c r="F1087" s="99">
        <f>TRUNC(E1087*D1087,2)</f>
        <v>0</v>
      </c>
      <c r="G1087" s="455"/>
      <c r="K1087" s="350"/>
      <c r="M1087" s="561"/>
      <c r="N1087" s="561"/>
    </row>
    <row r="1088" spans="1:14" s="456" customFormat="1" ht="20.100000000000001" customHeight="1" outlineLevel="2">
      <c r="A1088" s="422"/>
      <c r="B1088" s="282"/>
      <c r="C1088" s="201"/>
      <c r="D1088" s="191"/>
      <c r="E1088" s="71"/>
      <c r="F1088" s="97"/>
      <c r="G1088" s="455"/>
      <c r="K1088" s="350"/>
      <c r="M1088" s="561"/>
      <c r="N1088" s="561"/>
    </row>
    <row r="1089" spans="1:14" s="456" customFormat="1" ht="20.100000000000001" customHeight="1" outlineLevel="2">
      <c r="A1089" s="189" t="s">
        <v>41</v>
      </c>
      <c r="B1089" s="29" t="s">
        <v>87</v>
      </c>
      <c r="C1089" s="37"/>
      <c r="D1089" s="417"/>
      <c r="E1089" s="71"/>
      <c r="F1089" s="100"/>
      <c r="G1089" s="455"/>
      <c r="K1089" s="350"/>
      <c r="M1089" s="561"/>
      <c r="N1089" s="561"/>
    </row>
    <row r="1090" spans="1:14" s="456" customFormat="1" ht="71.25" outlineLevel="2">
      <c r="A1090" s="147" t="s">
        <v>1691</v>
      </c>
      <c r="B1090" s="282" t="s">
        <v>4778</v>
      </c>
      <c r="C1090" s="149" t="s">
        <v>9</v>
      </c>
      <c r="D1090" s="172">
        <v>94.61</v>
      </c>
      <c r="E1090" s="71"/>
      <c r="F1090" s="99">
        <f>TRUNC(E1090*D1090,2)</f>
        <v>0</v>
      </c>
      <c r="G1090" s="455"/>
      <c r="K1090" s="350"/>
      <c r="M1090" s="561"/>
      <c r="N1090" s="561"/>
    </row>
    <row r="1091" spans="1:14" s="456" customFormat="1" ht="15" outlineLevel="2">
      <c r="A1091" s="422"/>
      <c r="B1091" s="282"/>
      <c r="C1091" s="201"/>
      <c r="D1091" s="191"/>
      <c r="E1091" s="71"/>
      <c r="F1091" s="99"/>
      <c r="G1091" s="455"/>
      <c r="K1091" s="350"/>
      <c r="M1091" s="561"/>
      <c r="N1091" s="561"/>
    </row>
    <row r="1092" spans="1:14" s="456" customFormat="1" ht="15" outlineLevel="2">
      <c r="A1092" s="320" t="s">
        <v>3581</v>
      </c>
      <c r="B1092" s="321" t="s">
        <v>3582</v>
      </c>
      <c r="C1092" s="421"/>
      <c r="D1092" s="191"/>
      <c r="E1092" s="71"/>
      <c r="F1092" s="99"/>
      <c r="G1092" s="455"/>
      <c r="K1092" s="350"/>
      <c r="M1092" s="561"/>
      <c r="N1092" s="561"/>
    </row>
    <row r="1093" spans="1:14" s="456" customFormat="1" ht="57" outlineLevel="2">
      <c r="A1093" s="422" t="s">
        <v>3583</v>
      </c>
      <c r="B1093" s="282" t="s">
        <v>117</v>
      </c>
      <c r="C1093" s="423" t="s">
        <v>9</v>
      </c>
      <c r="D1093" s="191">
        <v>28</v>
      </c>
      <c r="E1093" s="71"/>
      <c r="F1093" s="99">
        <f>TRUNC(E1093*D1093,2)</f>
        <v>0</v>
      </c>
      <c r="G1093" s="455"/>
      <c r="K1093" s="350"/>
      <c r="M1093" s="561"/>
      <c r="N1093" s="561"/>
    </row>
    <row r="1094" spans="1:14" s="456" customFormat="1" ht="20.100000000000001" customHeight="1" outlineLevel="1">
      <c r="A1094" s="2"/>
      <c r="B1094" s="117"/>
      <c r="C1094" s="60"/>
      <c r="D1094" s="71"/>
      <c r="E1094" s="71"/>
      <c r="F1094" s="97"/>
      <c r="G1094" s="455"/>
      <c r="K1094" s="350"/>
      <c r="M1094" s="561"/>
      <c r="N1094" s="561"/>
    </row>
    <row r="1095" spans="1:14" s="363" customFormat="1" ht="20.100000000000001" customHeight="1" outlineLevel="1">
      <c r="A1095" s="106" t="s">
        <v>42</v>
      </c>
      <c r="B1095" s="115" t="s">
        <v>1692</v>
      </c>
      <c r="C1095" s="59"/>
      <c r="D1095" s="72"/>
      <c r="E1095" s="98"/>
      <c r="F1095" s="108">
        <f>SUBTOTAL(9,F1096:F1097)</f>
        <v>0</v>
      </c>
      <c r="G1095" s="455" t="s">
        <v>3113</v>
      </c>
      <c r="H1095" s="462">
        <f>+F1095</f>
        <v>0</v>
      </c>
      <c r="K1095" s="350"/>
      <c r="M1095" s="564"/>
      <c r="N1095" s="564"/>
    </row>
    <row r="1096" spans="1:14" s="456" customFormat="1" ht="34.5" customHeight="1" outlineLevel="2">
      <c r="A1096" s="2" t="s">
        <v>44</v>
      </c>
      <c r="B1096" s="282" t="s">
        <v>95</v>
      </c>
      <c r="C1096" s="149" t="s">
        <v>9</v>
      </c>
      <c r="D1096" s="152">
        <v>4773</v>
      </c>
      <c r="E1096" s="71"/>
      <c r="F1096" s="99">
        <f>TRUNC(E1096*D1096,2)</f>
        <v>0</v>
      </c>
      <c r="G1096" s="455"/>
      <c r="K1096" s="350"/>
      <c r="M1096" s="561"/>
      <c r="N1096" s="561"/>
    </row>
    <row r="1097" spans="1:14" s="456" customFormat="1" ht="20.100000000000001" customHeight="1" outlineLevel="1">
      <c r="A1097" s="2"/>
      <c r="B1097" s="211"/>
      <c r="C1097" s="60"/>
      <c r="D1097" s="71"/>
      <c r="E1097" s="71"/>
      <c r="F1097" s="97"/>
      <c r="G1097" s="455"/>
      <c r="K1097" s="350"/>
      <c r="M1097" s="561"/>
      <c r="N1097" s="561"/>
    </row>
    <row r="1098" spans="1:14" s="456" customFormat="1" ht="20.100000000000001" customHeight="1" outlineLevel="1">
      <c r="A1098" s="106" t="s">
        <v>45</v>
      </c>
      <c r="B1098" s="115" t="s">
        <v>377</v>
      </c>
      <c r="C1098" s="59"/>
      <c r="D1098" s="72"/>
      <c r="E1098" s="98"/>
      <c r="F1098" s="108">
        <f>SUBTOTAL(9,F1099:F1104)</f>
        <v>0</v>
      </c>
      <c r="G1098" s="455" t="s">
        <v>3560</v>
      </c>
      <c r="H1098" s="462">
        <f>+F1098</f>
        <v>0</v>
      </c>
      <c r="K1098" s="350"/>
      <c r="M1098" s="561"/>
      <c r="N1098" s="561"/>
    </row>
    <row r="1099" spans="1:14" s="456" customFormat="1" ht="20.100000000000001" customHeight="1" outlineLevel="2">
      <c r="A1099" s="189" t="s">
        <v>47</v>
      </c>
      <c r="B1099" s="116" t="s">
        <v>130</v>
      </c>
      <c r="C1099" s="37"/>
      <c r="D1099" s="281"/>
      <c r="E1099" s="71"/>
      <c r="F1099" s="100"/>
      <c r="G1099" s="455"/>
      <c r="K1099" s="350"/>
      <c r="M1099" s="561"/>
      <c r="N1099" s="561"/>
    </row>
    <row r="1100" spans="1:14" s="456" customFormat="1" ht="79.5" customHeight="1" outlineLevel="2">
      <c r="A1100" s="147" t="s">
        <v>1693</v>
      </c>
      <c r="B1100" s="182" t="s">
        <v>132</v>
      </c>
      <c r="C1100" s="149" t="s">
        <v>9</v>
      </c>
      <c r="D1100" s="152">
        <v>529.28</v>
      </c>
      <c r="E1100" s="71"/>
      <c r="F1100" s="99">
        <f>TRUNC(E1100*D1100,2)</f>
        <v>0</v>
      </c>
      <c r="G1100" s="455"/>
      <c r="K1100" s="350"/>
      <c r="M1100" s="561"/>
      <c r="N1100" s="561"/>
    </row>
    <row r="1101" spans="1:14" s="456" customFormat="1" ht="65.25" customHeight="1" outlineLevel="2">
      <c r="A1101" s="147" t="s">
        <v>1694</v>
      </c>
      <c r="B1101" s="282" t="s">
        <v>134</v>
      </c>
      <c r="C1101" s="149" t="s">
        <v>9</v>
      </c>
      <c r="D1101" s="152">
        <v>529.28</v>
      </c>
      <c r="E1101" s="71"/>
      <c r="F1101" s="99">
        <f>TRUNC(E1101*D1101,2)</f>
        <v>0</v>
      </c>
      <c r="G1101" s="455"/>
      <c r="K1101" s="350"/>
      <c r="M1101" s="561"/>
      <c r="N1101" s="561"/>
    </row>
    <row r="1102" spans="1:14" s="456" customFormat="1" ht="39" customHeight="1" outlineLevel="2">
      <c r="A1102" s="147" t="s">
        <v>1695</v>
      </c>
      <c r="B1102" s="282" t="s">
        <v>138</v>
      </c>
      <c r="C1102" s="149" t="s">
        <v>9</v>
      </c>
      <c r="D1102" s="152">
        <v>529.28</v>
      </c>
      <c r="E1102" s="71"/>
      <c r="F1102" s="99">
        <f>TRUNC(E1102*D1102,2)</f>
        <v>0</v>
      </c>
      <c r="G1102" s="455"/>
      <c r="K1102" s="350"/>
      <c r="M1102" s="561"/>
      <c r="N1102" s="561"/>
    </row>
    <row r="1103" spans="1:14" s="456" customFormat="1" ht="29.25" customHeight="1" outlineLevel="2">
      <c r="A1103" s="147" t="s">
        <v>3561</v>
      </c>
      <c r="B1103" s="282" t="s">
        <v>4784</v>
      </c>
      <c r="C1103" s="149" t="s">
        <v>9</v>
      </c>
      <c r="D1103" s="152">
        <v>5.64</v>
      </c>
      <c r="E1103" s="71"/>
      <c r="F1103" s="99">
        <f>TRUNC(E1103*D1103,2)</f>
        <v>0</v>
      </c>
      <c r="G1103" s="455"/>
      <c r="K1103" s="350"/>
      <c r="M1103" s="561"/>
      <c r="N1103" s="561"/>
    </row>
    <row r="1104" spans="1:14" s="456" customFormat="1" ht="78.75" customHeight="1" outlineLevel="2">
      <c r="A1104" s="147" t="s">
        <v>3562</v>
      </c>
      <c r="B1104" s="282" t="s">
        <v>146</v>
      </c>
      <c r="C1104" s="149" t="s">
        <v>9</v>
      </c>
      <c r="D1104" s="152">
        <v>18.98</v>
      </c>
      <c r="E1104" s="71"/>
      <c r="F1104" s="99">
        <f>TRUNC(E1104*D1104,2)</f>
        <v>0</v>
      </c>
      <c r="G1104" s="455"/>
      <c r="K1104" s="350"/>
      <c r="M1104" s="561"/>
      <c r="N1104" s="561"/>
    </row>
    <row r="1105" spans="1:14" ht="20.100000000000001" customHeight="1" outlineLevel="1">
      <c r="A1105" s="2"/>
      <c r="B1105" s="211"/>
      <c r="C1105" s="60"/>
      <c r="D1105" s="71"/>
      <c r="E1105" s="71"/>
      <c r="F1105" s="97"/>
      <c r="K1105" s="350"/>
    </row>
    <row r="1106" spans="1:14" s="456" customFormat="1" ht="20.100000000000001" customHeight="1" outlineLevel="1">
      <c r="A1106" s="106" t="s">
        <v>48</v>
      </c>
      <c r="B1106" s="115" t="s">
        <v>171</v>
      </c>
      <c r="C1106" s="59"/>
      <c r="D1106" s="72"/>
      <c r="E1106" s="98"/>
      <c r="F1106" s="108">
        <f>SUBTOTAL(9,F1107:F1113)</f>
        <v>0</v>
      </c>
      <c r="G1106" s="455" t="s">
        <v>3560</v>
      </c>
      <c r="H1106" s="462">
        <f>+F1106</f>
        <v>0</v>
      </c>
      <c r="K1106" s="350"/>
      <c r="M1106" s="561"/>
      <c r="N1106" s="561"/>
    </row>
    <row r="1107" spans="1:14" s="456" customFormat="1" ht="20.100000000000001" customHeight="1" outlineLevel="2">
      <c r="A1107" s="189" t="s">
        <v>50</v>
      </c>
      <c r="B1107" s="116" t="s">
        <v>177</v>
      </c>
      <c r="C1107" s="37"/>
      <c r="D1107" s="281"/>
      <c r="E1107" s="71"/>
      <c r="F1107" s="100"/>
      <c r="G1107" s="455"/>
      <c r="K1107" s="350"/>
      <c r="M1107" s="561"/>
      <c r="N1107" s="561"/>
    </row>
    <row r="1108" spans="1:14" s="363" customFormat="1" ht="42.75" outlineLevel="2">
      <c r="A1108" s="147" t="s">
        <v>1696</v>
      </c>
      <c r="B1108" s="282" t="s">
        <v>179</v>
      </c>
      <c r="C1108" s="149" t="s">
        <v>9</v>
      </c>
      <c r="D1108" s="152">
        <v>33.6</v>
      </c>
      <c r="E1108" s="152"/>
      <c r="F1108" s="99">
        <f>TRUNC(E1108*D1108,2)</f>
        <v>0</v>
      </c>
      <c r="G1108" s="470"/>
      <c r="K1108" s="350"/>
      <c r="M1108" s="564"/>
      <c r="N1108" s="564"/>
    </row>
    <row r="1109" spans="1:14" s="363" customFormat="1" ht="57" outlineLevel="2">
      <c r="A1109" s="147" t="s">
        <v>3563</v>
      </c>
      <c r="B1109" s="282" t="s">
        <v>3564</v>
      </c>
      <c r="C1109" s="149" t="s">
        <v>9</v>
      </c>
      <c r="D1109" s="281">
        <v>529.28</v>
      </c>
      <c r="E1109" s="152"/>
      <c r="F1109" s="99">
        <f>TRUNC(E1109*D1109,2)</f>
        <v>0</v>
      </c>
      <c r="G1109" s="470"/>
      <c r="K1109" s="350"/>
      <c r="M1109" s="564"/>
      <c r="N1109" s="564"/>
    </row>
    <row r="1110" spans="1:14" s="363" customFormat="1" ht="15" outlineLevel="2">
      <c r="A1110" s="147"/>
      <c r="B1110" s="282"/>
      <c r="C1110" s="273"/>
      <c r="D1110" s="152"/>
      <c r="E1110" s="152"/>
      <c r="F1110" s="99"/>
      <c r="G1110" s="470"/>
      <c r="K1110" s="350"/>
      <c r="M1110" s="564"/>
      <c r="N1110" s="564"/>
    </row>
    <row r="1111" spans="1:14" s="363" customFormat="1" ht="20.100000000000001" customHeight="1" outlineLevel="2">
      <c r="A1111" s="189" t="s">
        <v>51</v>
      </c>
      <c r="B1111" s="116" t="s">
        <v>378</v>
      </c>
      <c r="C1111" s="37"/>
      <c r="D1111" s="281"/>
      <c r="E1111" s="152"/>
      <c r="F1111" s="99"/>
      <c r="G1111" s="470"/>
      <c r="K1111" s="350"/>
      <c r="M1111" s="564"/>
      <c r="N1111" s="564"/>
    </row>
    <row r="1112" spans="1:14" s="456" customFormat="1" ht="50.25" customHeight="1" outlineLevel="2">
      <c r="A1112" s="147" t="s">
        <v>1697</v>
      </c>
      <c r="B1112" s="282" t="s">
        <v>187</v>
      </c>
      <c r="C1112" s="149" t="s">
        <v>9</v>
      </c>
      <c r="D1112" s="152">
        <v>11187.15</v>
      </c>
      <c r="E1112" s="152"/>
      <c r="F1112" s="99">
        <f>TRUNC(E1112*D1112,2)</f>
        <v>0</v>
      </c>
      <c r="G1112" s="455"/>
      <c r="K1112" s="350"/>
      <c r="M1112" s="561"/>
      <c r="N1112" s="561"/>
    </row>
    <row r="1113" spans="1:14" ht="20.100000000000001" customHeight="1" outlineLevel="1">
      <c r="A1113" s="2"/>
      <c r="B1113" s="211"/>
      <c r="C1113" s="60"/>
      <c r="D1113" s="71"/>
      <c r="E1113" s="71"/>
      <c r="F1113" s="97"/>
      <c r="K1113" s="350"/>
    </row>
    <row r="1114" spans="1:14" s="363" customFormat="1" ht="20.100000000000001" customHeight="1" outlineLevel="1">
      <c r="A1114" s="106" t="s">
        <v>52</v>
      </c>
      <c r="B1114" s="115" t="s">
        <v>192</v>
      </c>
      <c r="C1114" s="59"/>
      <c r="D1114" s="72"/>
      <c r="E1114" s="98"/>
      <c r="F1114" s="108">
        <f>SUBTOTAL(9,F1115:F1121)</f>
        <v>0</v>
      </c>
      <c r="G1114" s="455" t="s">
        <v>3560</v>
      </c>
      <c r="H1114" s="462">
        <f>+F1114</f>
        <v>0</v>
      </c>
      <c r="K1114" s="350"/>
      <c r="L1114" s="474"/>
      <c r="M1114" s="564"/>
      <c r="N1114" s="564"/>
    </row>
    <row r="1115" spans="1:14" s="456" customFormat="1" ht="20.100000000000001" customHeight="1" outlineLevel="2">
      <c r="A1115" s="189" t="s">
        <v>54</v>
      </c>
      <c r="B1115" s="116" t="s">
        <v>4786</v>
      </c>
      <c r="C1115" s="37"/>
      <c r="D1115" s="281"/>
      <c r="E1115" s="71"/>
      <c r="F1115" s="100"/>
      <c r="G1115" s="455"/>
      <c r="K1115" s="350"/>
      <c r="M1115" s="561"/>
      <c r="N1115" s="561"/>
    </row>
    <row r="1116" spans="1:14" s="473" customFormat="1" ht="30" customHeight="1" outlineLevel="2">
      <c r="A1116" s="147" t="s">
        <v>1698</v>
      </c>
      <c r="B1116" s="282" t="s">
        <v>3114</v>
      </c>
      <c r="C1116" s="149" t="s">
        <v>9</v>
      </c>
      <c r="D1116" s="152">
        <v>184.4</v>
      </c>
      <c r="E1116" s="152"/>
      <c r="F1116" s="283">
        <f>TRUNC(E1116*D1116,2)</f>
        <v>0</v>
      </c>
      <c r="G1116" s="484"/>
      <c r="K1116" s="350"/>
      <c r="M1116" s="565"/>
      <c r="N1116" s="565"/>
    </row>
    <row r="1117" spans="1:14" s="473" customFormat="1" ht="30" customHeight="1" outlineLevel="2">
      <c r="A1117" s="147" t="s">
        <v>3115</v>
      </c>
      <c r="B1117" s="282" t="s">
        <v>3116</v>
      </c>
      <c r="C1117" s="149" t="s">
        <v>9</v>
      </c>
      <c r="D1117" s="152">
        <v>380</v>
      </c>
      <c r="E1117" s="152"/>
      <c r="F1117" s="283">
        <f>TRUNC(E1117*D1117,2)</f>
        <v>0</v>
      </c>
      <c r="G1117" s="484"/>
      <c r="K1117" s="350"/>
      <c r="M1117" s="565"/>
      <c r="N1117" s="565"/>
    </row>
    <row r="1118" spans="1:14" s="473" customFormat="1" ht="59.25" customHeight="1" outlineLevel="2">
      <c r="A1118" s="433" t="s">
        <v>3565</v>
      </c>
      <c r="B1118" s="282" t="s">
        <v>196</v>
      </c>
      <c r="C1118" s="149" t="s">
        <v>306</v>
      </c>
      <c r="D1118" s="434">
        <f>TRUNC((26.3*0.07),2)</f>
        <v>1.84</v>
      </c>
      <c r="E1118" s="152"/>
      <c r="F1118" s="283">
        <f>TRUNC(E1118*D1118,2)</f>
        <v>0</v>
      </c>
      <c r="G1118" s="484"/>
      <c r="K1118" s="350"/>
      <c r="M1118" s="565"/>
      <c r="N1118" s="565"/>
    </row>
    <row r="1119" spans="1:14" s="473" customFormat="1" ht="81.75" customHeight="1" outlineLevel="2">
      <c r="A1119" s="433" t="s">
        <v>3566</v>
      </c>
      <c r="B1119" s="282" t="s">
        <v>215</v>
      </c>
      <c r="C1119" s="149" t="s">
        <v>9</v>
      </c>
      <c r="D1119" s="434">
        <v>21.5</v>
      </c>
      <c r="E1119" s="152"/>
      <c r="F1119" s="283">
        <f>TRUNC(E1119*D1119,2)</f>
        <v>0</v>
      </c>
      <c r="G1119" s="484"/>
      <c r="K1119" s="350"/>
      <c r="M1119" s="565"/>
      <c r="N1119" s="565"/>
    </row>
    <row r="1120" spans="1:14" s="473" customFormat="1" ht="70.5" customHeight="1" outlineLevel="2">
      <c r="A1120" s="433" t="s">
        <v>3567</v>
      </c>
      <c r="B1120" s="282" t="s">
        <v>148</v>
      </c>
      <c r="C1120" s="149" t="s">
        <v>9</v>
      </c>
      <c r="D1120" s="434">
        <v>4.8</v>
      </c>
      <c r="E1120" s="152"/>
      <c r="F1120" s="283">
        <f>TRUNC(E1120*D1120,2)</f>
        <v>0</v>
      </c>
      <c r="G1120" s="484"/>
      <c r="K1120" s="350"/>
      <c r="M1120" s="565"/>
      <c r="N1120" s="565"/>
    </row>
    <row r="1121" spans="1:14" s="456" customFormat="1" ht="20.100000000000001" customHeight="1" outlineLevel="1">
      <c r="A1121" s="2"/>
      <c r="B1121" s="211"/>
      <c r="C1121" s="60"/>
      <c r="D1121" s="71"/>
      <c r="E1121" s="71"/>
      <c r="F1121" s="97"/>
      <c r="G1121" s="455"/>
      <c r="K1121" s="350"/>
      <c r="M1121" s="561"/>
      <c r="N1121" s="561"/>
    </row>
    <row r="1122" spans="1:14" s="456" customFormat="1" ht="20.100000000000001" customHeight="1" outlineLevel="1">
      <c r="A1122" s="106" t="s">
        <v>55</v>
      </c>
      <c r="B1122" s="115" t="s">
        <v>279</v>
      </c>
      <c r="C1122" s="59"/>
      <c r="D1122" s="72"/>
      <c r="E1122" s="98"/>
      <c r="F1122" s="108">
        <f>SUBTOTAL(9,F1123:F1134)</f>
        <v>0</v>
      </c>
      <c r="G1122" s="455" t="s">
        <v>3560</v>
      </c>
      <c r="H1122" s="462">
        <f>+F1122</f>
        <v>0</v>
      </c>
      <c r="K1122" s="350"/>
      <c r="M1122" s="561"/>
      <c r="N1122" s="561"/>
    </row>
    <row r="1123" spans="1:14" s="456" customFormat="1" ht="20.100000000000001" customHeight="1" outlineLevel="2">
      <c r="A1123" s="189" t="s">
        <v>57</v>
      </c>
      <c r="B1123" s="116" t="s">
        <v>4787</v>
      </c>
      <c r="C1123" s="37"/>
      <c r="D1123" s="417"/>
      <c r="E1123" s="71"/>
      <c r="F1123" s="100"/>
      <c r="G1123" s="455"/>
      <c r="K1123" s="350"/>
      <c r="M1123" s="561"/>
      <c r="N1123" s="561"/>
    </row>
    <row r="1124" spans="1:14" s="456" customFormat="1" ht="99.75" outlineLevel="2">
      <c r="A1124" s="147" t="s">
        <v>1699</v>
      </c>
      <c r="B1124" s="117" t="s">
        <v>282</v>
      </c>
      <c r="C1124" s="149" t="s">
        <v>73</v>
      </c>
      <c r="D1124" s="172">
        <v>195.04</v>
      </c>
      <c r="E1124" s="71"/>
      <c r="F1124" s="99">
        <f t="shared" ref="F1124:F1133" si="32">TRUNC(E1124*D1124,2)</f>
        <v>0</v>
      </c>
      <c r="G1124" s="455"/>
      <c r="K1124" s="350"/>
      <c r="M1124" s="561"/>
      <c r="N1124" s="561"/>
    </row>
    <row r="1125" spans="1:14" s="456" customFormat="1" ht="28.5" outlineLevel="2">
      <c r="A1125" s="147" t="s">
        <v>3568</v>
      </c>
      <c r="B1125" s="282" t="s">
        <v>3597</v>
      </c>
      <c r="C1125" s="435" t="s">
        <v>307</v>
      </c>
      <c r="D1125" s="172">
        <v>2</v>
      </c>
      <c r="E1125" s="71"/>
      <c r="F1125" s="99">
        <f t="shared" si="32"/>
        <v>0</v>
      </c>
      <c r="G1125" s="455"/>
      <c r="K1125" s="350"/>
      <c r="M1125" s="561"/>
      <c r="N1125" s="561"/>
    </row>
    <row r="1126" spans="1:14" s="456" customFormat="1" ht="20.100000000000001" customHeight="1" outlineLevel="2">
      <c r="A1126" s="147" t="s">
        <v>3569</v>
      </c>
      <c r="B1126" s="282" t="s">
        <v>3598</v>
      </c>
      <c r="C1126" s="435" t="s">
        <v>307</v>
      </c>
      <c r="D1126" s="172">
        <v>2</v>
      </c>
      <c r="E1126" s="71"/>
      <c r="F1126" s="99">
        <f t="shared" si="32"/>
        <v>0</v>
      </c>
      <c r="G1126" s="455"/>
      <c r="K1126" s="350"/>
      <c r="M1126" s="561"/>
      <c r="N1126" s="561"/>
    </row>
    <row r="1127" spans="1:14" s="456" customFormat="1" ht="20.100000000000001" customHeight="1" outlineLevel="2">
      <c r="A1127" s="147" t="s">
        <v>3570</v>
      </c>
      <c r="B1127" s="282" t="s">
        <v>3599</v>
      </c>
      <c r="C1127" s="435" t="s">
        <v>307</v>
      </c>
      <c r="D1127" s="172">
        <v>2</v>
      </c>
      <c r="E1127" s="71"/>
      <c r="F1127" s="99">
        <f t="shared" si="32"/>
        <v>0</v>
      </c>
      <c r="G1127" s="455"/>
      <c r="K1127" s="350"/>
      <c r="M1127" s="561"/>
      <c r="N1127" s="561"/>
    </row>
    <row r="1128" spans="1:14" s="456" customFormat="1" ht="20.100000000000001" customHeight="1" outlineLevel="2">
      <c r="A1128" s="147" t="s">
        <v>3571</v>
      </c>
      <c r="B1128" s="282" t="s">
        <v>3600</v>
      </c>
      <c r="C1128" s="435" t="s">
        <v>307</v>
      </c>
      <c r="D1128" s="172">
        <v>2</v>
      </c>
      <c r="E1128" s="71"/>
      <c r="F1128" s="99">
        <f t="shared" si="32"/>
        <v>0</v>
      </c>
      <c r="G1128" s="455"/>
      <c r="K1128" s="350"/>
      <c r="M1128" s="561"/>
      <c r="N1128" s="561"/>
    </row>
    <row r="1129" spans="1:14" s="456" customFormat="1" ht="20.100000000000001" customHeight="1" outlineLevel="2">
      <c r="A1129" s="147" t="s">
        <v>3572</v>
      </c>
      <c r="B1129" s="282" t="s">
        <v>3601</v>
      </c>
      <c r="C1129" s="435" t="s">
        <v>307</v>
      </c>
      <c r="D1129" s="172">
        <v>2</v>
      </c>
      <c r="E1129" s="71"/>
      <c r="F1129" s="99">
        <f t="shared" si="32"/>
        <v>0</v>
      </c>
      <c r="G1129" s="455"/>
      <c r="K1129" s="350"/>
      <c r="M1129" s="561"/>
      <c r="N1129" s="561"/>
    </row>
    <row r="1130" spans="1:14" s="456" customFormat="1" ht="28.5" outlineLevel="2">
      <c r="A1130" s="147" t="s">
        <v>3573</v>
      </c>
      <c r="B1130" s="282" t="s">
        <v>4570</v>
      </c>
      <c r="C1130" s="435" t="s">
        <v>9</v>
      </c>
      <c r="D1130" s="172">
        <v>2.94</v>
      </c>
      <c r="E1130" s="71"/>
      <c r="F1130" s="99">
        <f t="shared" si="32"/>
        <v>0</v>
      </c>
      <c r="G1130" s="455"/>
      <c r="K1130" s="350"/>
      <c r="M1130" s="561"/>
      <c r="N1130" s="561"/>
    </row>
    <row r="1131" spans="1:14" s="456" customFormat="1" ht="28.5" outlineLevel="2">
      <c r="A1131" s="147" t="s">
        <v>3574</v>
      </c>
      <c r="B1131" s="282" t="s">
        <v>4571</v>
      </c>
      <c r="C1131" s="435" t="s">
        <v>9</v>
      </c>
      <c r="D1131" s="172">
        <v>4.2</v>
      </c>
      <c r="E1131" s="71"/>
      <c r="F1131" s="99">
        <f t="shared" si="32"/>
        <v>0</v>
      </c>
      <c r="G1131" s="455"/>
      <c r="K1131" s="350"/>
      <c r="M1131" s="561"/>
      <c r="N1131" s="561"/>
    </row>
    <row r="1132" spans="1:14" s="456" customFormat="1" ht="28.5" outlineLevel="2">
      <c r="A1132" s="147" t="s">
        <v>4572</v>
      </c>
      <c r="B1132" s="282" t="s">
        <v>4573</v>
      </c>
      <c r="C1132" s="435" t="s">
        <v>9</v>
      </c>
      <c r="D1132" s="172">
        <v>1.68</v>
      </c>
      <c r="E1132" s="71"/>
      <c r="F1132" s="99">
        <f t="shared" si="32"/>
        <v>0</v>
      </c>
      <c r="G1132" s="455"/>
      <c r="K1132" s="350"/>
      <c r="M1132" s="561"/>
      <c r="N1132" s="561"/>
    </row>
    <row r="1133" spans="1:14" s="456" customFormat="1" ht="28.5" customHeight="1" outlineLevel="2">
      <c r="A1133" s="147" t="s">
        <v>4574</v>
      </c>
      <c r="B1133" s="282" t="s">
        <v>3602</v>
      </c>
      <c r="C1133" s="435" t="s">
        <v>9</v>
      </c>
      <c r="D1133" s="172">
        <v>18.98</v>
      </c>
      <c r="E1133" s="71"/>
      <c r="F1133" s="99">
        <f t="shared" si="32"/>
        <v>0</v>
      </c>
      <c r="G1133" s="455"/>
      <c r="K1133" s="350"/>
      <c r="M1133" s="561"/>
      <c r="N1133" s="561"/>
    </row>
    <row r="1134" spans="1:14" s="456" customFormat="1" ht="20.100000000000001" customHeight="1">
      <c r="A1134" s="2"/>
      <c r="B1134" s="211"/>
      <c r="C1134" s="60"/>
      <c r="D1134" s="71"/>
      <c r="E1134" s="71"/>
      <c r="F1134" s="97"/>
      <c r="G1134" s="455"/>
      <c r="K1134" s="350"/>
      <c r="M1134" s="561"/>
      <c r="N1134" s="561"/>
    </row>
    <row r="1135" spans="1:14" ht="20.100000000000001" customHeight="1">
      <c r="A1135" s="13">
        <v>7</v>
      </c>
      <c r="B1135" s="14" t="s">
        <v>1757</v>
      </c>
      <c r="C1135" s="15"/>
      <c r="D1135" s="70"/>
      <c r="E1135" s="65"/>
      <c r="F1135" s="96">
        <f>SUBTOTAL(9,F1136:F1330)</f>
        <v>0</v>
      </c>
      <c r="H1135" s="460">
        <f>SUM(H1136:H1329)</f>
        <v>0</v>
      </c>
      <c r="I1135" s="456" t="b">
        <f>H1135=F1135</f>
        <v>1</v>
      </c>
      <c r="K1135" s="350"/>
    </row>
    <row r="1136" spans="1:14" ht="20.100000000000001" customHeight="1" outlineLevel="1">
      <c r="A1136" s="11"/>
      <c r="B1136" s="213"/>
      <c r="C1136" s="12"/>
      <c r="D1136" s="73"/>
      <c r="E1136" s="73"/>
      <c r="F1136" s="100"/>
      <c r="H1136" s="456"/>
      <c r="K1136" s="350"/>
    </row>
    <row r="1137" spans="1:11" ht="20.100000000000001" customHeight="1" outlineLevel="1">
      <c r="A1137" s="106" t="s">
        <v>60</v>
      </c>
      <c r="B1137" s="214" t="s">
        <v>1362</v>
      </c>
      <c r="C1137" s="107"/>
      <c r="D1137" s="98"/>
      <c r="E1137" s="98"/>
      <c r="F1137" s="108">
        <f>SUBTOTAL(9,F1138:F1203)</f>
        <v>0</v>
      </c>
      <c r="G1137" s="485" t="s">
        <v>2744</v>
      </c>
      <c r="H1137" s="462">
        <f>+F1137</f>
        <v>0</v>
      </c>
      <c r="I1137" s="456"/>
      <c r="K1137" s="350"/>
    </row>
    <row r="1138" spans="1:11" ht="20.100000000000001" customHeight="1" outlineLevel="2">
      <c r="A1138" s="184" t="s">
        <v>62</v>
      </c>
      <c r="B1138" s="584" t="s">
        <v>1737</v>
      </c>
      <c r="C1138" s="585"/>
      <c r="D1138" s="281"/>
      <c r="E1138" s="71"/>
      <c r="F1138" s="97"/>
      <c r="K1138" s="350"/>
    </row>
    <row r="1139" spans="1:11" ht="20.100000000000001" customHeight="1" outlineLevel="2">
      <c r="A1139" s="162" t="s">
        <v>796</v>
      </c>
      <c r="B1139" s="586" t="s">
        <v>513</v>
      </c>
      <c r="C1139" s="585" t="s">
        <v>542</v>
      </c>
      <c r="D1139" s="175">
        <v>273.12</v>
      </c>
      <c r="E1139" s="71"/>
      <c r="F1139" s="97">
        <f t="shared" ref="F1139:F1146" si="33">TRUNC(E1139*D1139,2)</f>
        <v>0</v>
      </c>
      <c r="K1139" s="350"/>
    </row>
    <row r="1140" spans="1:11" ht="20.100000000000001" customHeight="1" outlineLevel="2">
      <c r="A1140" s="162" t="s">
        <v>797</v>
      </c>
      <c r="B1140" s="586" t="s">
        <v>514</v>
      </c>
      <c r="C1140" s="585" t="s">
        <v>542</v>
      </c>
      <c r="D1140" s="175">
        <v>404.19</v>
      </c>
      <c r="E1140" s="71"/>
      <c r="F1140" s="97">
        <f t="shared" si="33"/>
        <v>0</v>
      </c>
      <c r="K1140" s="350"/>
    </row>
    <row r="1141" spans="1:11" ht="20.100000000000001" customHeight="1" outlineLevel="2">
      <c r="A1141" s="162" t="s">
        <v>798</v>
      </c>
      <c r="B1141" s="586" t="s">
        <v>515</v>
      </c>
      <c r="C1141" s="585" t="s">
        <v>542</v>
      </c>
      <c r="D1141" s="175">
        <v>252.11</v>
      </c>
      <c r="E1141" s="71"/>
      <c r="F1141" s="97">
        <f t="shared" si="33"/>
        <v>0</v>
      </c>
      <c r="K1141" s="350"/>
    </row>
    <row r="1142" spans="1:11" ht="20.100000000000001" customHeight="1" outlineLevel="2">
      <c r="A1142" s="162" t="s">
        <v>799</v>
      </c>
      <c r="B1142" s="586" t="s">
        <v>516</v>
      </c>
      <c r="C1142" s="585" t="s">
        <v>542</v>
      </c>
      <c r="D1142" s="175">
        <v>286.95999999999998</v>
      </c>
      <c r="E1142" s="71"/>
      <c r="F1142" s="97">
        <f t="shared" si="33"/>
        <v>0</v>
      </c>
      <c r="K1142" s="350"/>
    </row>
    <row r="1143" spans="1:11" ht="20.100000000000001" customHeight="1" outlineLevel="2">
      <c r="A1143" s="162" t="s">
        <v>800</v>
      </c>
      <c r="B1143" s="586" t="s">
        <v>517</v>
      </c>
      <c r="C1143" s="585" t="s">
        <v>542</v>
      </c>
      <c r="D1143" s="175">
        <v>402.7</v>
      </c>
      <c r="E1143" s="71"/>
      <c r="F1143" s="97">
        <f t="shared" si="33"/>
        <v>0</v>
      </c>
      <c r="K1143" s="350"/>
    </row>
    <row r="1144" spans="1:11" ht="20.100000000000001" customHeight="1" outlineLevel="2">
      <c r="A1144" s="162" t="s">
        <v>801</v>
      </c>
      <c r="B1144" s="586" t="s">
        <v>518</v>
      </c>
      <c r="C1144" s="585" t="s">
        <v>542</v>
      </c>
      <c r="D1144" s="175">
        <v>310.93</v>
      </c>
      <c r="E1144" s="71"/>
      <c r="F1144" s="97">
        <f t="shared" si="33"/>
        <v>0</v>
      </c>
      <c r="K1144" s="350"/>
    </row>
    <row r="1145" spans="1:11" ht="20.100000000000001" customHeight="1" outlineLevel="2">
      <c r="A1145" s="162" t="s">
        <v>1704</v>
      </c>
      <c r="B1145" s="586" t="s">
        <v>519</v>
      </c>
      <c r="C1145" s="585" t="s">
        <v>542</v>
      </c>
      <c r="D1145" s="175">
        <v>147.38999999999999</v>
      </c>
      <c r="E1145" s="71"/>
      <c r="F1145" s="97">
        <f t="shared" si="33"/>
        <v>0</v>
      </c>
      <c r="K1145" s="350"/>
    </row>
    <row r="1146" spans="1:11" ht="20.100000000000001" customHeight="1" outlineLevel="2">
      <c r="A1146" s="162" t="s">
        <v>1705</v>
      </c>
      <c r="B1146" s="586" t="s">
        <v>520</v>
      </c>
      <c r="C1146" s="585" t="s">
        <v>73</v>
      </c>
      <c r="D1146" s="175">
        <v>68.17</v>
      </c>
      <c r="E1146" s="71"/>
      <c r="F1146" s="587">
        <f t="shared" si="33"/>
        <v>0</v>
      </c>
      <c r="K1146" s="350"/>
    </row>
    <row r="1147" spans="1:11" ht="20.100000000000001" customHeight="1" outlineLevel="2">
      <c r="A1147" s="162"/>
      <c r="B1147" s="119"/>
      <c r="C1147" s="585"/>
      <c r="D1147" s="175"/>
      <c r="E1147" s="152"/>
      <c r="F1147" s="97"/>
      <c r="K1147" s="350"/>
    </row>
    <row r="1148" spans="1:11" ht="20.100000000000001" customHeight="1" outlineLevel="2">
      <c r="A1148" s="184" t="s">
        <v>795</v>
      </c>
      <c r="B1148" s="584" t="s">
        <v>1738</v>
      </c>
      <c r="C1148" s="585"/>
      <c r="D1148" s="175"/>
      <c r="E1148" s="71"/>
      <c r="F1148" s="97"/>
      <c r="K1148" s="350"/>
    </row>
    <row r="1149" spans="1:11" ht="20.100000000000001" customHeight="1" outlineLevel="2">
      <c r="A1149" s="162" t="s">
        <v>802</v>
      </c>
      <c r="B1149" s="586" t="s">
        <v>521</v>
      </c>
      <c r="C1149" s="585" t="s">
        <v>542</v>
      </c>
      <c r="D1149" s="175">
        <v>1330.56</v>
      </c>
      <c r="E1149" s="71"/>
      <c r="F1149" s="97">
        <f t="shared" ref="F1149:F1154" si="34">TRUNC(E1149*D1149,2)</f>
        <v>0</v>
      </c>
      <c r="K1149" s="350"/>
    </row>
    <row r="1150" spans="1:11" ht="20.100000000000001" customHeight="1" outlineLevel="2">
      <c r="A1150" s="162" t="s">
        <v>1706</v>
      </c>
      <c r="B1150" s="586" t="s">
        <v>522</v>
      </c>
      <c r="C1150" s="585" t="s">
        <v>542</v>
      </c>
      <c r="D1150" s="175">
        <v>547.41</v>
      </c>
      <c r="E1150" s="71"/>
      <c r="F1150" s="97">
        <f t="shared" si="34"/>
        <v>0</v>
      </c>
      <c r="K1150" s="350"/>
    </row>
    <row r="1151" spans="1:11" ht="20.100000000000001" customHeight="1" outlineLevel="2">
      <c r="A1151" s="162" t="s">
        <v>1707</v>
      </c>
      <c r="B1151" s="586" t="s">
        <v>523</v>
      </c>
      <c r="C1151" s="585" t="s">
        <v>542</v>
      </c>
      <c r="D1151" s="175">
        <v>119.06</v>
      </c>
      <c r="E1151" s="71"/>
      <c r="F1151" s="97">
        <f t="shared" si="34"/>
        <v>0</v>
      </c>
      <c r="K1151" s="350"/>
    </row>
    <row r="1152" spans="1:11" ht="20.100000000000001" customHeight="1" outlineLevel="2">
      <c r="A1152" s="162" t="s">
        <v>1708</v>
      </c>
      <c r="B1152" s="586" t="s">
        <v>524</v>
      </c>
      <c r="C1152" s="585" t="s">
        <v>542</v>
      </c>
      <c r="D1152" s="175">
        <v>635.26</v>
      </c>
      <c r="E1152" s="71"/>
      <c r="F1152" s="97">
        <f t="shared" si="34"/>
        <v>0</v>
      </c>
      <c r="K1152" s="350"/>
    </row>
    <row r="1153" spans="1:11" ht="20.100000000000001" customHeight="1" outlineLevel="2">
      <c r="A1153" s="162" t="s">
        <v>1709</v>
      </c>
      <c r="B1153" s="586" t="s">
        <v>525</v>
      </c>
      <c r="C1153" s="585" t="s">
        <v>542</v>
      </c>
      <c r="D1153" s="175">
        <v>277</v>
      </c>
      <c r="E1153" s="71"/>
      <c r="F1153" s="97">
        <f t="shared" si="34"/>
        <v>0</v>
      </c>
      <c r="K1153" s="350"/>
    </row>
    <row r="1154" spans="1:11" ht="20.100000000000001" customHeight="1" outlineLevel="2">
      <c r="A1154" s="162" t="s">
        <v>1710</v>
      </c>
      <c r="B1154" s="586" t="s">
        <v>526</v>
      </c>
      <c r="C1154" s="585" t="s">
        <v>542</v>
      </c>
      <c r="D1154" s="175">
        <v>92.97</v>
      </c>
      <c r="E1154" s="71"/>
      <c r="F1154" s="97">
        <f t="shared" si="34"/>
        <v>0</v>
      </c>
      <c r="K1154" s="350"/>
    </row>
    <row r="1155" spans="1:11" ht="20.100000000000001" customHeight="1" outlineLevel="2">
      <c r="A1155" s="162"/>
      <c r="B1155" s="586"/>
      <c r="C1155" s="585"/>
      <c r="D1155" s="175"/>
      <c r="E1155" s="71"/>
      <c r="F1155" s="97"/>
      <c r="K1155" s="350"/>
    </row>
    <row r="1156" spans="1:11" ht="20.100000000000001" customHeight="1" outlineLevel="2">
      <c r="A1156" s="184" t="s">
        <v>1711</v>
      </c>
      <c r="B1156" s="588" t="s">
        <v>1739</v>
      </c>
      <c r="C1156" s="585"/>
      <c r="D1156" s="175"/>
      <c r="E1156" s="71"/>
      <c r="F1156" s="97"/>
      <c r="K1156" s="350"/>
    </row>
    <row r="1157" spans="1:11" ht="20.100000000000001" customHeight="1" outlineLevel="2">
      <c r="A1157" s="162" t="s">
        <v>1712</v>
      </c>
      <c r="B1157" s="586" t="s">
        <v>527</v>
      </c>
      <c r="C1157" s="585" t="s">
        <v>73</v>
      </c>
      <c r="D1157" s="175">
        <v>358.63</v>
      </c>
      <c r="E1157" s="71"/>
      <c r="F1157" s="97">
        <f>TRUNC(E1157*D1157,2)</f>
        <v>0</v>
      </c>
      <c r="K1157" s="350"/>
    </row>
    <row r="1158" spans="1:11" ht="20.100000000000001" customHeight="1" outlineLevel="2">
      <c r="A1158" s="162" t="s">
        <v>1713</v>
      </c>
      <c r="B1158" s="586" t="s">
        <v>528</v>
      </c>
      <c r="C1158" s="585" t="s">
        <v>73</v>
      </c>
      <c r="D1158" s="175">
        <v>446.4</v>
      </c>
      <c r="E1158" s="71"/>
      <c r="F1158" s="97">
        <f>TRUNC(E1158*D1158,2)</f>
        <v>0</v>
      </c>
      <c r="K1158" s="350"/>
    </row>
    <row r="1159" spans="1:11" ht="20.100000000000001" customHeight="1" outlineLevel="2">
      <c r="A1159" s="162"/>
      <c r="B1159" s="589"/>
      <c r="C1159" s="585"/>
      <c r="D1159" s="175"/>
      <c r="E1159" s="71"/>
      <c r="F1159" s="97"/>
      <c r="K1159" s="350"/>
    </row>
    <row r="1160" spans="1:11" ht="20.100000000000001" customHeight="1" outlineLevel="2">
      <c r="A1160" s="184" t="s">
        <v>1714</v>
      </c>
      <c r="B1160" s="584" t="s">
        <v>1740</v>
      </c>
      <c r="C1160" s="585"/>
      <c r="D1160" s="175"/>
      <c r="E1160" s="71"/>
      <c r="F1160" s="97"/>
      <c r="K1160" s="350"/>
    </row>
    <row r="1161" spans="1:11" ht="20.100000000000001" customHeight="1" outlineLevel="2">
      <c r="A1161" s="162" t="s">
        <v>1715</v>
      </c>
      <c r="B1161" s="586" t="s">
        <v>5490</v>
      </c>
      <c r="C1161" s="24" t="s">
        <v>307</v>
      </c>
      <c r="D1161" s="175">
        <v>174</v>
      </c>
      <c r="E1161" s="71"/>
      <c r="F1161" s="97">
        <f>TRUNC(E1161*D1161,2)</f>
        <v>0</v>
      </c>
      <c r="K1161" s="350"/>
    </row>
    <row r="1162" spans="1:11" ht="20.100000000000001" customHeight="1" outlineLevel="2">
      <c r="A1162" s="162" t="s">
        <v>1716</v>
      </c>
      <c r="B1162" s="586" t="s">
        <v>5486</v>
      </c>
      <c r="C1162" s="24" t="s">
        <v>307</v>
      </c>
      <c r="D1162" s="175">
        <v>30</v>
      </c>
      <c r="E1162" s="71"/>
      <c r="F1162" s="97">
        <f>TRUNC(E1162*D1162,2)</f>
        <v>0</v>
      </c>
      <c r="K1162" s="350"/>
    </row>
    <row r="1163" spans="1:11" ht="20.100000000000001" customHeight="1" outlineLevel="2">
      <c r="A1163" s="162" t="s">
        <v>1717</v>
      </c>
      <c r="B1163" s="586" t="s">
        <v>5487</v>
      </c>
      <c r="C1163" s="24" t="s">
        <v>307</v>
      </c>
      <c r="D1163" s="175">
        <v>104</v>
      </c>
      <c r="E1163" s="71"/>
      <c r="F1163" s="97">
        <f>TRUNC(E1163*D1163,2)</f>
        <v>0</v>
      </c>
      <c r="K1163" s="350"/>
    </row>
    <row r="1164" spans="1:11" ht="20.100000000000001" customHeight="1" outlineLevel="2">
      <c r="A1164" s="162" t="s">
        <v>1718</v>
      </c>
      <c r="B1164" s="586" t="s">
        <v>5491</v>
      </c>
      <c r="C1164" s="24" t="s">
        <v>307</v>
      </c>
      <c r="D1164" s="175">
        <v>23</v>
      </c>
      <c r="E1164" s="71"/>
      <c r="F1164" s="97">
        <f>TRUNC(E1164*D1164,2)</f>
        <v>0</v>
      </c>
      <c r="K1164" s="350"/>
    </row>
    <row r="1165" spans="1:11" ht="20.100000000000001" customHeight="1" outlineLevel="2">
      <c r="A1165" s="162"/>
      <c r="B1165" s="586"/>
      <c r="C1165" s="24"/>
      <c r="D1165" s="175"/>
      <c r="E1165" s="71"/>
      <c r="F1165" s="97"/>
      <c r="K1165" s="350"/>
    </row>
    <row r="1166" spans="1:11" ht="20.100000000000001" customHeight="1" outlineLevel="2">
      <c r="A1166" s="184" t="s">
        <v>1719</v>
      </c>
      <c r="B1166" s="584" t="s">
        <v>1741</v>
      </c>
      <c r="C1166" s="590"/>
      <c r="D1166" s="175"/>
      <c r="E1166" s="71"/>
      <c r="F1166" s="97"/>
      <c r="K1166" s="350"/>
    </row>
    <row r="1167" spans="1:11" ht="20.100000000000001" customHeight="1" outlineLevel="2">
      <c r="A1167" s="162" t="s">
        <v>1720</v>
      </c>
      <c r="B1167" s="437" t="s">
        <v>5492</v>
      </c>
      <c r="C1167" s="27" t="s">
        <v>307</v>
      </c>
      <c r="D1167" s="174">
        <v>11</v>
      </c>
      <c r="E1167" s="64"/>
      <c r="F1167" s="99">
        <f t="shared" ref="F1167:F1172" si="35">TRUNC(E1167*D1167,2)</f>
        <v>0</v>
      </c>
      <c r="K1167" s="350"/>
    </row>
    <row r="1168" spans="1:11" ht="20.100000000000001" customHeight="1" outlineLevel="2">
      <c r="A1168" s="162" t="s">
        <v>1721</v>
      </c>
      <c r="B1168" s="437" t="s">
        <v>5485</v>
      </c>
      <c r="C1168" s="27" t="s">
        <v>307</v>
      </c>
      <c r="D1168" s="174">
        <v>37</v>
      </c>
      <c r="E1168" s="64"/>
      <c r="F1168" s="99">
        <f t="shared" si="35"/>
        <v>0</v>
      </c>
      <c r="K1168" s="350"/>
    </row>
    <row r="1169" spans="1:11" ht="20.100000000000001" customHeight="1" outlineLevel="2">
      <c r="A1169" s="162" t="s">
        <v>1722</v>
      </c>
      <c r="B1169" s="437" t="s">
        <v>5488</v>
      </c>
      <c r="C1169" s="27" t="s">
        <v>307</v>
      </c>
      <c r="D1169" s="174">
        <v>14</v>
      </c>
      <c r="E1169" s="64"/>
      <c r="F1169" s="99">
        <f t="shared" si="35"/>
        <v>0</v>
      </c>
      <c r="K1169" s="350"/>
    </row>
    <row r="1170" spans="1:11" ht="20.100000000000001" customHeight="1" outlineLevel="2">
      <c r="A1170" s="162" t="s">
        <v>1723</v>
      </c>
      <c r="B1170" s="437" t="s">
        <v>5489</v>
      </c>
      <c r="C1170" s="27" t="s">
        <v>307</v>
      </c>
      <c r="D1170" s="174">
        <v>21</v>
      </c>
      <c r="E1170" s="64"/>
      <c r="F1170" s="99">
        <f t="shared" si="35"/>
        <v>0</v>
      </c>
      <c r="K1170" s="350"/>
    </row>
    <row r="1171" spans="1:11" ht="20.100000000000001" customHeight="1" outlineLevel="2">
      <c r="A1171" s="162" t="s">
        <v>1724</v>
      </c>
      <c r="B1171" s="437" t="s">
        <v>5493</v>
      </c>
      <c r="C1171" s="27" t="s">
        <v>307</v>
      </c>
      <c r="D1171" s="174">
        <v>36</v>
      </c>
      <c r="E1171" s="64"/>
      <c r="F1171" s="99">
        <f t="shared" si="35"/>
        <v>0</v>
      </c>
      <c r="K1171" s="350"/>
    </row>
    <row r="1172" spans="1:11" ht="20.100000000000001" customHeight="1" outlineLevel="2">
      <c r="A1172" s="162" t="s">
        <v>1725</v>
      </c>
      <c r="B1172" s="437" t="s">
        <v>5494</v>
      </c>
      <c r="C1172" s="27" t="s">
        <v>307</v>
      </c>
      <c r="D1172" s="174">
        <v>12</v>
      </c>
      <c r="E1172" s="64"/>
      <c r="F1172" s="99">
        <f t="shared" si="35"/>
        <v>0</v>
      </c>
      <c r="K1172" s="350"/>
    </row>
    <row r="1173" spans="1:11" ht="20.100000000000001" customHeight="1" outlineLevel="2">
      <c r="A1173" s="162"/>
      <c r="B1173" s="32"/>
      <c r="C1173" s="38"/>
      <c r="D1173" s="174"/>
      <c r="E1173" s="64"/>
      <c r="F1173" s="101"/>
      <c r="K1173" s="350"/>
    </row>
    <row r="1174" spans="1:11" ht="20.100000000000001" customHeight="1" outlineLevel="2">
      <c r="A1174" s="184" t="s">
        <v>1726</v>
      </c>
      <c r="B1174" s="436" t="s">
        <v>529</v>
      </c>
      <c r="C1174" s="26"/>
      <c r="D1174" s="174"/>
      <c r="E1174" s="64"/>
      <c r="F1174" s="101"/>
      <c r="K1174" s="350"/>
    </row>
    <row r="1175" spans="1:11" ht="20.100000000000001" customHeight="1" outlineLevel="2">
      <c r="A1175" s="162" t="s">
        <v>1727</v>
      </c>
      <c r="B1175" s="437" t="s">
        <v>4788</v>
      </c>
      <c r="C1175" s="27" t="s">
        <v>307</v>
      </c>
      <c r="D1175" s="174">
        <v>18</v>
      </c>
      <c r="E1175" s="64"/>
      <c r="F1175" s="99">
        <f t="shared" ref="F1175:F1182" si="36">TRUNC(E1175*D1175,2)</f>
        <v>0</v>
      </c>
      <c r="K1175" s="350"/>
    </row>
    <row r="1176" spans="1:11" ht="20.100000000000001" customHeight="1" outlineLevel="2">
      <c r="A1176" s="162" t="s">
        <v>1728</v>
      </c>
      <c r="B1176" s="437" t="s">
        <v>4789</v>
      </c>
      <c r="C1176" s="27" t="s">
        <v>307</v>
      </c>
      <c r="D1176" s="174">
        <v>42</v>
      </c>
      <c r="E1176" s="64"/>
      <c r="F1176" s="99">
        <f t="shared" si="36"/>
        <v>0</v>
      </c>
      <c r="K1176" s="350"/>
    </row>
    <row r="1177" spans="1:11" ht="20.100000000000001" customHeight="1" outlineLevel="2">
      <c r="A1177" s="162" t="s">
        <v>1729</v>
      </c>
      <c r="B1177" s="437" t="s">
        <v>4790</v>
      </c>
      <c r="C1177" s="27" t="s">
        <v>307</v>
      </c>
      <c r="D1177" s="174">
        <v>11</v>
      </c>
      <c r="E1177" s="64"/>
      <c r="F1177" s="99">
        <f t="shared" si="36"/>
        <v>0</v>
      </c>
      <c r="K1177" s="350"/>
    </row>
    <row r="1178" spans="1:11" ht="20.100000000000001" customHeight="1" outlineLevel="2">
      <c r="A1178" s="162" t="s">
        <v>1730</v>
      </c>
      <c r="B1178" s="437" t="s">
        <v>4791</v>
      </c>
      <c r="C1178" s="27" t="s">
        <v>307</v>
      </c>
      <c r="D1178" s="174">
        <v>12</v>
      </c>
      <c r="E1178" s="64"/>
      <c r="F1178" s="99">
        <f t="shared" si="36"/>
        <v>0</v>
      </c>
      <c r="K1178" s="350"/>
    </row>
    <row r="1179" spans="1:11" ht="20.100000000000001" customHeight="1" outlineLevel="2">
      <c r="A1179" s="162" t="s">
        <v>1731</v>
      </c>
      <c r="B1179" s="437" t="s">
        <v>4792</v>
      </c>
      <c r="C1179" s="27" t="s">
        <v>307</v>
      </c>
      <c r="D1179" s="174">
        <v>10</v>
      </c>
      <c r="E1179" s="64"/>
      <c r="F1179" s="99">
        <f t="shared" si="36"/>
        <v>0</v>
      </c>
      <c r="K1179" s="350"/>
    </row>
    <row r="1180" spans="1:11" ht="20.100000000000001" customHeight="1" outlineLevel="2">
      <c r="A1180" s="162" t="s">
        <v>1732</v>
      </c>
      <c r="B1180" s="437" t="s">
        <v>4793</v>
      </c>
      <c r="C1180" s="27" t="s">
        <v>307</v>
      </c>
      <c r="D1180" s="174">
        <v>19</v>
      </c>
      <c r="E1180" s="64"/>
      <c r="F1180" s="99">
        <f t="shared" si="36"/>
        <v>0</v>
      </c>
      <c r="K1180" s="350"/>
    </row>
    <row r="1181" spans="1:11" ht="20.100000000000001" customHeight="1" outlineLevel="2">
      <c r="A1181" s="162" t="s">
        <v>1733</v>
      </c>
      <c r="B1181" s="437" t="s">
        <v>4794</v>
      </c>
      <c r="C1181" s="27" t="s">
        <v>307</v>
      </c>
      <c r="D1181" s="174">
        <v>4</v>
      </c>
      <c r="E1181" s="64"/>
      <c r="F1181" s="99">
        <f t="shared" si="36"/>
        <v>0</v>
      </c>
      <c r="K1181" s="350"/>
    </row>
    <row r="1182" spans="1:11" ht="20.100000000000001" customHeight="1" outlineLevel="2">
      <c r="A1182" s="162" t="s">
        <v>1734</v>
      </c>
      <c r="B1182" s="437" t="s">
        <v>4795</v>
      </c>
      <c r="C1182" s="27" t="s">
        <v>307</v>
      </c>
      <c r="D1182" s="174">
        <v>2</v>
      </c>
      <c r="E1182" s="64"/>
      <c r="F1182" s="99">
        <f t="shared" si="36"/>
        <v>0</v>
      </c>
      <c r="K1182" s="350"/>
    </row>
    <row r="1183" spans="1:11" ht="20.100000000000001" customHeight="1" outlineLevel="2">
      <c r="A1183" s="162"/>
      <c r="B1183" s="32"/>
      <c r="C1183" s="26"/>
      <c r="D1183" s="174"/>
      <c r="E1183" s="64"/>
      <c r="F1183" s="101"/>
      <c r="K1183" s="350"/>
    </row>
    <row r="1184" spans="1:11" ht="20.100000000000001" customHeight="1" outlineLevel="2">
      <c r="A1184" s="184" t="s">
        <v>1735</v>
      </c>
      <c r="B1184" s="436" t="s">
        <v>1742</v>
      </c>
      <c r="C1184" s="26"/>
      <c r="D1184" s="174"/>
      <c r="E1184" s="64"/>
      <c r="F1184" s="101"/>
      <c r="K1184" s="350"/>
    </row>
    <row r="1185" spans="1:14" ht="20.100000000000001" customHeight="1" outlineLevel="2">
      <c r="A1185" s="162" t="s">
        <v>1736</v>
      </c>
      <c r="B1185" s="438" t="s">
        <v>530</v>
      </c>
      <c r="C1185" s="27" t="s">
        <v>307</v>
      </c>
      <c r="D1185" s="174">
        <v>313</v>
      </c>
      <c r="E1185" s="64"/>
      <c r="F1185" s="99">
        <f>TRUNC(E1185*D1185,2)</f>
        <v>0</v>
      </c>
      <c r="K1185" s="350"/>
    </row>
    <row r="1186" spans="1:14" ht="20.100000000000001" customHeight="1" outlineLevel="2">
      <c r="A1186" s="162"/>
      <c r="B1186" s="436"/>
      <c r="C1186" s="27"/>
      <c r="D1186" s="174"/>
      <c r="E1186" s="64"/>
      <c r="F1186" s="101"/>
      <c r="K1186" s="350"/>
    </row>
    <row r="1187" spans="1:14" ht="20.100000000000001" customHeight="1" outlineLevel="2">
      <c r="A1187" s="184" t="s">
        <v>1744</v>
      </c>
      <c r="B1187" s="436" t="s">
        <v>1743</v>
      </c>
      <c r="C1187" s="26"/>
      <c r="D1187" s="174"/>
      <c r="E1187" s="64"/>
      <c r="F1187" s="101"/>
      <c r="K1187" s="350"/>
    </row>
    <row r="1188" spans="1:14" ht="20.100000000000001" customHeight="1" outlineLevel="2">
      <c r="A1188" s="162" t="s">
        <v>1745</v>
      </c>
      <c r="B1188" s="438" t="s">
        <v>531</v>
      </c>
      <c r="C1188" s="27" t="s">
        <v>307</v>
      </c>
      <c r="D1188" s="174">
        <v>69</v>
      </c>
      <c r="E1188" s="64"/>
      <c r="F1188" s="99">
        <f>TRUNC(E1188*D1188,2)</f>
        <v>0</v>
      </c>
      <c r="K1188" s="350"/>
    </row>
    <row r="1189" spans="1:14" ht="20.100000000000001" customHeight="1" outlineLevel="2">
      <c r="A1189" s="162"/>
      <c r="B1189" s="436"/>
      <c r="C1189" s="27"/>
      <c r="D1189" s="174"/>
      <c r="E1189" s="64"/>
      <c r="F1189" s="101"/>
      <c r="K1189" s="350"/>
    </row>
    <row r="1190" spans="1:14" ht="20.100000000000001" customHeight="1" outlineLevel="2">
      <c r="A1190" s="184" t="s">
        <v>1746</v>
      </c>
      <c r="B1190" s="436" t="s">
        <v>532</v>
      </c>
      <c r="C1190" s="26"/>
      <c r="D1190" s="174"/>
      <c r="E1190" s="64"/>
      <c r="F1190" s="101"/>
      <c r="K1190" s="350"/>
    </row>
    <row r="1191" spans="1:14" ht="20.100000000000001" customHeight="1" outlineLevel="2">
      <c r="A1191" s="162" t="s">
        <v>1747</v>
      </c>
      <c r="B1191" s="438" t="s">
        <v>533</v>
      </c>
      <c r="C1191" s="27" t="s">
        <v>307</v>
      </c>
      <c r="D1191" s="174">
        <v>70</v>
      </c>
      <c r="E1191" s="64"/>
      <c r="F1191" s="99">
        <f>TRUNC(E1191*D1191,2)</f>
        <v>0</v>
      </c>
      <c r="K1191" s="350"/>
    </row>
    <row r="1192" spans="1:14" ht="20.100000000000001" customHeight="1" outlineLevel="2">
      <c r="A1192" s="162"/>
      <c r="B1192" s="436"/>
      <c r="C1192" s="27"/>
      <c r="D1192" s="174"/>
      <c r="E1192" s="64"/>
      <c r="F1192" s="101"/>
      <c r="K1192" s="350"/>
    </row>
    <row r="1193" spans="1:14" ht="20.100000000000001" customHeight="1" outlineLevel="2">
      <c r="A1193" s="184" t="s">
        <v>1748</v>
      </c>
      <c r="B1193" s="436" t="s">
        <v>534</v>
      </c>
      <c r="C1193" s="26"/>
      <c r="D1193" s="174"/>
      <c r="E1193" s="64"/>
      <c r="F1193" s="101"/>
      <c r="K1193" s="350"/>
    </row>
    <row r="1194" spans="1:14" ht="20.100000000000001" customHeight="1" outlineLevel="2">
      <c r="A1194" s="162" t="s">
        <v>1749</v>
      </c>
      <c r="B1194" s="438" t="s">
        <v>535</v>
      </c>
      <c r="C1194" s="27" t="s">
        <v>307</v>
      </c>
      <c r="D1194" s="174">
        <v>4</v>
      </c>
      <c r="E1194" s="64"/>
      <c r="F1194" s="99">
        <f>TRUNC(E1194*D1194,2)</f>
        <v>0</v>
      </c>
      <c r="K1194" s="350"/>
    </row>
    <row r="1195" spans="1:14" ht="20.100000000000001" customHeight="1" outlineLevel="2">
      <c r="A1195" s="162" t="s">
        <v>1750</v>
      </c>
      <c r="B1195" s="438" t="s">
        <v>536</v>
      </c>
      <c r="C1195" s="27" t="s">
        <v>307</v>
      </c>
      <c r="D1195" s="174">
        <v>2</v>
      </c>
      <c r="E1195" s="64"/>
      <c r="F1195" s="99">
        <f>TRUNC(E1195*D1195,2)</f>
        <v>0</v>
      </c>
      <c r="K1195" s="350"/>
    </row>
    <row r="1196" spans="1:14" s="456" customFormat="1" ht="20.100000000000001" customHeight="1" outlineLevel="2">
      <c r="A1196" s="162"/>
      <c r="B1196" s="436"/>
      <c r="C1196" s="27"/>
      <c r="D1196" s="174"/>
      <c r="E1196" s="64"/>
      <c r="F1196" s="101"/>
      <c r="G1196" s="455"/>
      <c r="K1196" s="350"/>
      <c r="M1196" s="561"/>
      <c r="N1196" s="561"/>
    </row>
    <row r="1197" spans="1:14" s="456" customFormat="1" ht="20.100000000000001" customHeight="1" outlineLevel="2">
      <c r="A1197" s="184" t="s">
        <v>1751</v>
      </c>
      <c r="B1197" s="436" t="s">
        <v>537</v>
      </c>
      <c r="C1197" s="26"/>
      <c r="D1197" s="174"/>
      <c r="E1197" s="64"/>
      <c r="F1197" s="101"/>
      <c r="G1197" s="455"/>
      <c r="K1197" s="350"/>
      <c r="M1197" s="561"/>
      <c r="N1197" s="561"/>
    </row>
    <row r="1198" spans="1:14" ht="20.100000000000001" customHeight="1" outlineLevel="2">
      <c r="A1198" s="162" t="s">
        <v>1752</v>
      </c>
      <c r="B1198" s="438" t="s">
        <v>538</v>
      </c>
      <c r="C1198" s="26" t="s">
        <v>307</v>
      </c>
      <c r="D1198" s="174">
        <v>8</v>
      </c>
      <c r="E1198" s="64"/>
      <c r="F1198" s="99">
        <f>TRUNC(E1198*D1198,2)</f>
        <v>0</v>
      </c>
      <c r="K1198" s="350"/>
    </row>
    <row r="1199" spans="1:14" ht="20.100000000000001" customHeight="1" outlineLevel="2">
      <c r="A1199" s="162"/>
      <c r="B1199" s="436"/>
      <c r="C1199" s="27"/>
      <c r="D1199" s="174"/>
      <c r="E1199" s="64"/>
      <c r="F1199" s="101"/>
      <c r="K1199" s="350"/>
    </row>
    <row r="1200" spans="1:14" ht="20.100000000000001" customHeight="1" outlineLevel="2">
      <c r="A1200" s="184" t="s">
        <v>1753</v>
      </c>
      <c r="B1200" s="436" t="s">
        <v>539</v>
      </c>
      <c r="C1200" s="26"/>
      <c r="D1200" s="174"/>
      <c r="E1200" s="64"/>
      <c r="F1200" s="101"/>
      <c r="K1200" s="350"/>
    </row>
    <row r="1201" spans="1:12" ht="20.100000000000001" customHeight="1" outlineLevel="2">
      <c r="A1201" s="162" t="s">
        <v>1754</v>
      </c>
      <c r="B1201" s="438" t="s">
        <v>540</v>
      </c>
      <c r="C1201" s="27" t="s">
        <v>307</v>
      </c>
      <c r="D1201" s="174">
        <v>2</v>
      </c>
      <c r="E1201" s="64"/>
      <c r="F1201" s="99">
        <f>TRUNC(E1201*D1201,2)</f>
        <v>0</v>
      </c>
      <c r="K1201" s="350"/>
    </row>
    <row r="1202" spans="1:12" ht="20.100000000000001" customHeight="1" outlineLevel="2">
      <c r="A1202" s="162" t="s">
        <v>1755</v>
      </c>
      <c r="B1202" s="438" t="s">
        <v>541</v>
      </c>
      <c r="C1202" s="27" t="s">
        <v>307</v>
      </c>
      <c r="D1202" s="174">
        <v>2</v>
      </c>
      <c r="E1202" s="64"/>
      <c r="F1202" s="99">
        <f>TRUNC(E1202*D1202,2)</f>
        <v>0</v>
      </c>
      <c r="K1202" s="350"/>
    </row>
    <row r="1203" spans="1:12" ht="20.100000000000001" customHeight="1" outlineLevel="1">
      <c r="A1203" s="31"/>
      <c r="B1203" s="57"/>
      <c r="C1203" s="27"/>
      <c r="D1203" s="39"/>
      <c r="E1203" s="64"/>
      <c r="F1203" s="101"/>
      <c r="K1203" s="350"/>
    </row>
    <row r="1204" spans="1:12" ht="20.100000000000001" customHeight="1" outlineLevel="1">
      <c r="A1204" s="106" t="s">
        <v>64</v>
      </c>
      <c r="B1204" s="214" t="s">
        <v>1363</v>
      </c>
      <c r="C1204" s="107"/>
      <c r="D1204" s="98"/>
      <c r="E1204" s="98"/>
      <c r="F1204" s="108">
        <f>SUBTOTAL(9,F1205:F1224)</f>
        <v>0</v>
      </c>
      <c r="G1204" s="485" t="s">
        <v>2744</v>
      </c>
      <c r="H1204" s="462">
        <f>+F1204</f>
        <v>0</v>
      </c>
      <c r="K1204" s="350"/>
      <c r="L1204" s="469"/>
    </row>
    <row r="1205" spans="1:12" ht="20.100000000000001" customHeight="1" outlineLevel="2">
      <c r="A1205" s="61" t="s">
        <v>65</v>
      </c>
      <c r="B1205" s="218" t="s">
        <v>859</v>
      </c>
      <c r="C1205" s="26"/>
      <c r="D1205" s="121"/>
      <c r="E1205" s="64"/>
      <c r="F1205" s="101"/>
      <c r="K1205" s="350"/>
    </row>
    <row r="1206" spans="1:12" ht="20.100000000000001" customHeight="1" outlineLevel="2">
      <c r="A1206" s="56" t="s">
        <v>803</v>
      </c>
      <c r="B1206" s="219" t="s">
        <v>860</v>
      </c>
      <c r="C1206" s="26" t="s">
        <v>542</v>
      </c>
      <c r="D1206" s="121">
        <v>627</v>
      </c>
      <c r="E1206" s="155"/>
      <c r="F1206" s="99">
        <f>TRUNC(E1206*D1206,2)</f>
        <v>0</v>
      </c>
      <c r="K1206" s="350"/>
    </row>
    <row r="1207" spans="1:12" ht="20.100000000000001" customHeight="1" outlineLevel="2">
      <c r="A1207" s="56" t="s">
        <v>804</v>
      </c>
      <c r="B1207" s="219" t="s">
        <v>861</v>
      </c>
      <c r="C1207" s="26" t="s">
        <v>542</v>
      </c>
      <c r="D1207" s="121">
        <v>1347.8</v>
      </c>
      <c r="E1207" s="155"/>
      <c r="F1207" s="99">
        <f>TRUNC(E1207*D1207,2)</f>
        <v>0</v>
      </c>
      <c r="K1207" s="350"/>
    </row>
    <row r="1208" spans="1:12" ht="20.100000000000001" customHeight="1" outlineLevel="2">
      <c r="A1208" s="56" t="s">
        <v>805</v>
      </c>
      <c r="B1208" s="219" t="s">
        <v>862</v>
      </c>
      <c r="C1208" s="26" t="s">
        <v>542</v>
      </c>
      <c r="D1208" s="121">
        <v>544</v>
      </c>
      <c r="E1208" s="155"/>
      <c r="F1208" s="99">
        <f>TRUNC(E1208*D1208,2)</f>
        <v>0</v>
      </c>
      <c r="K1208" s="350"/>
    </row>
    <row r="1209" spans="1:12" ht="20.100000000000001" customHeight="1" outlineLevel="2">
      <c r="A1209" s="56" t="s">
        <v>806</v>
      </c>
      <c r="B1209" s="219" t="s">
        <v>863</v>
      </c>
      <c r="C1209" s="26" t="s">
        <v>542</v>
      </c>
      <c r="D1209" s="122">
        <v>942</v>
      </c>
      <c r="E1209" s="155"/>
      <c r="F1209" s="99">
        <f>TRUNC(E1209*D1209,2)</f>
        <v>0</v>
      </c>
      <c r="K1209" s="350"/>
    </row>
    <row r="1210" spans="1:12" ht="20.100000000000001" customHeight="1" outlineLevel="2">
      <c r="A1210" s="56" t="s">
        <v>807</v>
      </c>
      <c r="B1210" s="219" t="s">
        <v>864</v>
      </c>
      <c r="C1210" s="26" t="s">
        <v>542</v>
      </c>
      <c r="D1210" s="122">
        <v>133</v>
      </c>
      <c r="E1210" s="155"/>
      <c r="F1210" s="99">
        <f>TRUNC(E1210*D1210,2)</f>
        <v>0</v>
      </c>
      <c r="K1210" s="350"/>
    </row>
    <row r="1211" spans="1:12" ht="20.100000000000001" customHeight="1" outlineLevel="2">
      <c r="A1211" s="56"/>
      <c r="B1211" s="220"/>
      <c r="C1211" s="26"/>
      <c r="D1211" s="121"/>
      <c r="E1211" s="155"/>
      <c r="F1211" s="101"/>
      <c r="K1211" s="350"/>
    </row>
    <row r="1212" spans="1:12" ht="20.100000000000001" customHeight="1" outlineLevel="2">
      <c r="A1212" s="61" t="s">
        <v>808</v>
      </c>
      <c r="B1212" s="221" t="s">
        <v>865</v>
      </c>
      <c r="C1212" s="26"/>
      <c r="D1212" s="121"/>
      <c r="E1212" s="155"/>
      <c r="F1212" s="101"/>
      <c r="K1212" s="350"/>
    </row>
    <row r="1213" spans="1:12" ht="20.100000000000001" customHeight="1" outlineLevel="2">
      <c r="A1213" s="56" t="s">
        <v>809</v>
      </c>
      <c r="B1213" s="123" t="s">
        <v>866</v>
      </c>
      <c r="C1213" s="26" t="s">
        <v>307</v>
      </c>
      <c r="D1213" s="122">
        <v>302</v>
      </c>
      <c r="E1213" s="155"/>
      <c r="F1213" s="99">
        <f>TRUNC(E1213*D1213,2)</f>
        <v>0</v>
      </c>
      <c r="K1213" s="350"/>
    </row>
    <row r="1214" spans="1:12" ht="20.100000000000001" customHeight="1" outlineLevel="2">
      <c r="A1214" s="56"/>
      <c r="B1214" s="220"/>
      <c r="C1214" s="26"/>
      <c r="D1214" s="121"/>
      <c r="E1214" s="155"/>
      <c r="F1214" s="101"/>
      <c r="K1214" s="350"/>
    </row>
    <row r="1215" spans="1:12" ht="20.100000000000001" customHeight="1" outlineLevel="2">
      <c r="A1215" s="55" t="s">
        <v>810</v>
      </c>
      <c r="B1215" s="221" t="s">
        <v>867</v>
      </c>
      <c r="C1215" s="26"/>
      <c r="D1215" s="121"/>
      <c r="E1215" s="155"/>
      <c r="F1215" s="101"/>
      <c r="K1215" s="350"/>
    </row>
    <row r="1216" spans="1:12" ht="20.100000000000001" customHeight="1" outlineLevel="2">
      <c r="A1216" s="1" t="s">
        <v>811</v>
      </c>
      <c r="B1216" s="220" t="s">
        <v>868</v>
      </c>
      <c r="C1216" s="26" t="s">
        <v>307</v>
      </c>
      <c r="D1216" s="121">
        <v>10</v>
      </c>
      <c r="E1216" s="155"/>
      <c r="F1216" s="99">
        <f>TRUNC(E1216*D1216,2)</f>
        <v>0</v>
      </c>
      <c r="K1216" s="350"/>
    </row>
    <row r="1217" spans="1:14" s="456" customFormat="1" ht="20.100000000000001" customHeight="1" outlineLevel="2">
      <c r="A1217" s="1" t="s">
        <v>812</v>
      </c>
      <c r="B1217" s="220" t="s">
        <v>869</v>
      </c>
      <c r="C1217" s="26" t="s">
        <v>307</v>
      </c>
      <c r="D1217" s="121">
        <v>1</v>
      </c>
      <c r="E1217" s="155"/>
      <c r="F1217" s="99">
        <f>TRUNC(E1217*D1217,2)</f>
        <v>0</v>
      </c>
      <c r="G1217" s="455"/>
      <c r="K1217" s="350"/>
      <c r="M1217" s="561"/>
      <c r="N1217" s="561"/>
    </row>
    <row r="1218" spans="1:14" s="456" customFormat="1" ht="20.100000000000001" customHeight="1" outlineLevel="2">
      <c r="A1218" s="56"/>
      <c r="B1218" s="222"/>
      <c r="C1218" s="26"/>
      <c r="D1218" s="121"/>
      <c r="E1218" s="155"/>
      <c r="F1218" s="101"/>
      <c r="G1218" s="455"/>
      <c r="K1218" s="350"/>
      <c r="M1218" s="561"/>
      <c r="N1218" s="561"/>
    </row>
    <row r="1219" spans="1:14" ht="20.100000000000001" customHeight="1" outlineLevel="2">
      <c r="A1219" s="55" t="s">
        <v>813</v>
      </c>
      <c r="B1219" s="221" t="s">
        <v>870</v>
      </c>
      <c r="C1219" s="26"/>
      <c r="D1219" s="121"/>
      <c r="E1219" s="155"/>
      <c r="F1219" s="101"/>
      <c r="K1219" s="350"/>
    </row>
    <row r="1220" spans="1:14" ht="20.100000000000001" customHeight="1" outlineLevel="2">
      <c r="A1220" s="1" t="s">
        <v>814</v>
      </c>
      <c r="B1220" s="223" t="s">
        <v>871</v>
      </c>
      <c r="C1220" s="26" t="s">
        <v>307</v>
      </c>
      <c r="D1220" s="121">
        <v>22</v>
      </c>
      <c r="E1220" s="155"/>
      <c r="F1220" s="99">
        <f>TRUNC(E1220*D1220,2)</f>
        <v>0</v>
      </c>
      <c r="K1220" s="350"/>
    </row>
    <row r="1221" spans="1:14" ht="20.100000000000001" customHeight="1" outlineLevel="2">
      <c r="A1221" s="56"/>
      <c r="B1221" s="220"/>
      <c r="C1221" s="27"/>
      <c r="D1221" s="121"/>
      <c r="E1221" s="155"/>
      <c r="F1221" s="101"/>
      <c r="K1221" s="350"/>
    </row>
    <row r="1222" spans="1:14" ht="20.100000000000001" customHeight="1" outlineLevel="2">
      <c r="A1222" s="55" t="s">
        <v>815</v>
      </c>
      <c r="B1222" s="224" t="s">
        <v>872</v>
      </c>
      <c r="C1222" s="26"/>
      <c r="D1222" s="121"/>
      <c r="E1222" s="155"/>
      <c r="F1222" s="101"/>
      <c r="K1222" s="350"/>
    </row>
    <row r="1223" spans="1:14" ht="20.100000000000001" customHeight="1" outlineLevel="2">
      <c r="A1223" s="1" t="s">
        <v>816</v>
      </c>
      <c r="B1223" s="217" t="s">
        <v>873</v>
      </c>
      <c r="C1223" s="26" t="s">
        <v>307</v>
      </c>
      <c r="D1223" s="121">
        <v>30</v>
      </c>
      <c r="E1223" s="155"/>
      <c r="F1223" s="99">
        <f>TRUNC(E1223*D1223,2)</f>
        <v>0</v>
      </c>
      <c r="K1223" s="350"/>
    </row>
    <row r="1224" spans="1:14" ht="20.100000000000001" customHeight="1" outlineLevel="1">
      <c r="A1224" s="1"/>
      <c r="B1224" s="225"/>
      <c r="C1224" s="7"/>
      <c r="D1224" s="64"/>
      <c r="E1224" s="64"/>
      <c r="F1224" s="101"/>
      <c r="K1224" s="350"/>
    </row>
    <row r="1225" spans="1:14" ht="20.100000000000001" customHeight="1" outlineLevel="1">
      <c r="A1225" s="106" t="s">
        <v>792</v>
      </c>
      <c r="B1225" s="214" t="s">
        <v>1756</v>
      </c>
      <c r="C1225" s="107"/>
      <c r="D1225" s="98"/>
      <c r="E1225" s="98"/>
      <c r="F1225" s="108">
        <f>SUBTOTAL(9,F1226:F1251)</f>
        <v>0</v>
      </c>
      <c r="G1225" s="485" t="s">
        <v>2744</v>
      </c>
      <c r="H1225" s="462">
        <f>+F1225</f>
        <v>0</v>
      </c>
      <c r="K1225" s="350"/>
    </row>
    <row r="1226" spans="1:14" ht="20.100000000000001" customHeight="1" outlineLevel="2">
      <c r="A1226" s="55" t="s">
        <v>817</v>
      </c>
      <c r="B1226" s="224" t="s">
        <v>859</v>
      </c>
      <c r="C1226" s="6"/>
      <c r="D1226" s="64"/>
      <c r="E1226" s="64"/>
      <c r="F1226" s="101"/>
      <c r="K1226" s="350"/>
    </row>
    <row r="1227" spans="1:14" ht="28.5" outlineLevel="2">
      <c r="A1227" s="1" t="s">
        <v>1759</v>
      </c>
      <c r="B1227" s="21" t="s">
        <v>2956</v>
      </c>
      <c r="C1227" s="6" t="s">
        <v>73</v>
      </c>
      <c r="D1227" s="64">
        <v>658</v>
      </c>
      <c r="E1227" s="64"/>
      <c r="F1227" s="99">
        <f>TRUNC(E1227*D1227,2)</f>
        <v>0</v>
      </c>
      <c r="K1227" s="350"/>
    </row>
    <row r="1228" spans="1:14" ht="33" customHeight="1" outlineLevel="2">
      <c r="A1228" s="1" t="s">
        <v>1760</v>
      </c>
      <c r="B1228" s="21" t="s">
        <v>2957</v>
      </c>
      <c r="C1228" s="6" t="s">
        <v>73</v>
      </c>
      <c r="D1228" s="64">
        <v>378</v>
      </c>
      <c r="E1228" s="64"/>
      <c r="F1228" s="99">
        <f>TRUNC(E1228*D1228,2)</f>
        <v>0</v>
      </c>
      <c r="K1228" s="350"/>
    </row>
    <row r="1229" spans="1:14" ht="20.100000000000001" customHeight="1" outlineLevel="2">
      <c r="A1229" s="1" t="s">
        <v>1761</v>
      </c>
      <c r="B1229" s="226" t="s">
        <v>860</v>
      </c>
      <c r="C1229" s="6" t="s">
        <v>73</v>
      </c>
      <c r="D1229" s="64">
        <v>598</v>
      </c>
      <c r="E1229" s="64"/>
      <c r="F1229" s="99">
        <f>TRUNC(E1229*D1229,2)</f>
        <v>0</v>
      </c>
      <c r="K1229" s="350"/>
    </row>
    <row r="1230" spans="1:14" ht="20.100000000000001" customHeight="1" outlineLevel="2">
      <c r="A1230" s="1" t="s">
        <v>1762</v>
      </c>
      <c r="B1230" s="226" t="s">
        <v>861</v>
      </c>
      <c r="C1230" s="6" t="s">
        <v>73</v>
      </c>
      <c r="D1230" s="64">
        <v>84</v>
      </c>
      <c r="E1230" s="64"/>
      <c r="F1230" s="99">
        <f>TRUNC(E1230*D1230,2)</f>
        <v>0</v>
      </c>
      <c r="K1230" s="350"/>
    </row>
    <row r="1231" spans="1:14" ht="20.100000000000001" customHeight="1" outlineLevel="2">
      <c r="A1231" s="1" t="s">
        <v>1763</v>
      </c>
      <c r="B1231" s="226" t="s">
        <v>862</v>
      </c>
      <c r="C1231" s="6" t="s">
        <v>73</v>
      </c>
      <c r="D1231" s="64">
        <v>784</v>
      </c>
      <c r="E1231" s="64"/>
      <c r="F1231" s="99">
        <f>TRUNC(E1231*D1231,2)</f>
        <v>0</v>
      </c>
      <c r="K1231" s="350"/>
    </row>
    <row r="1232" spans="1:14" ht="20.100000000000001" customHeight="1" outlineLevel="2">
      <c r="A1232" s="1"/>
      <c r="B1232" s="226"/>
      <c r="C1232" s="6"/>
      <c r="D1232" s="64"/>
      <c r="E1232" s="64"/>
      <c r="F1232" s="101"/>
      <c r="K1232" s="350"/>
    </row>
    <row r="1233" spans="1:14" ht="20.100000000000001" customHeight="1" outlineLevel="2">
      <c r="A1233" s="55" t="s">
        <v>818</v>
      </c>
      <c r="B1233" s="229" t="s">
        <v>991</v>
      </c>
      <c r="C1233" s="6"/>
      <c r="D1233" s="64"/>
      <c r="E1233" s="64"/>
      <c r="F1233" s="99"/>
      <c r="K1233" s="350"/>
    </row>
    <row r="1234" spans="1:14" ht="20.100000000000001" customHeight="1" outlineLevel="2">
      <c r="A1234" s="1" t="s">
        <v>1764</v>
      </c>
      <c r="B1234" s="226" t="s">
        <v>992</v>
      </c>
      <c r="C1234" s="6" t="s">
        <v>73</v>
      </c>
      <c r="D1234" s="64">
        <v>740</v>
      </c>
      <c r="E1234" s="64"/>
      <c r="F1234" s="99">
        <f>TRUNC(E1234*D1234,2)</f>
        <v>0</v>
      </c>
      <c r="K1234" s="350"/>
    </row>
    <row r="1235" spans="1:14" ht="20.100000000000001" customHeight="1" outlineLevel="2">
      <c r="A1235" s="1" t="s">
        <v>1765</v>
      </c>
      <c r="B1235" s="226" t="s">
        <v>993</v>
      </c>
      <c r="C1235" s="6" t="s">
        <v>73</v>
      </c>
      <c r="D1235" s="64">
        <v>1240</v>
      </c>
      <c r="E1235" s="64"/>
      <c r="F1235" s="99">
        <f>TRUNC(E1235*D1235,2)</f>
        <v>0</v>
      </c>
      <c r="K1235" s="350"/>
    </row>
    <row r="1236" spans="1:14" ht="20.100000000000001" customHeight="1" outlineLevel="2">
      <c r="A1236" s="1" t="s">
        <v>1766</v>
      </c>
      <c r="B1236" s="226" t="s">
        <v>994</v>
      </c>
      <c r="C1236" s="6" t="s">
        <v>73</v>
      </c>
      <c r="D1236" s="64">
        <v>2336</v>
      </c>
      <c r="E1236" s="64"/>
      <c r="F1236" s="99">
        <f>TRUNC(E1236*D1236,2)</f>
        <v>0</v>
      </c>
      <c r="K1236" s="350"/>
    </row>
    <row r="1237" spans="1:14" ht="20.100000000000001" customHeight="1" outlineLevel="2">
      <c r="A1237" s="1" t="s">
        <v>1767</v>
      </c>
      <c r="B1237" s="226" t="s">
        <v>995</v>
      </c>
      <c r="C1237" s="6" t="s">
        <v>73</v>
      </c>
      <c r="D1237" s="64">
        <v>420</v>
      </c>
      <c r="E1237" s="64"/>
      <c r="F1237" s="99">
        <f>TRUNC(E1237*D1237,2)</f>
        <v>0</v>
      </c>
      <c r="K1237" s="350"/>
    </row>
    <row r="1238" spans="1:14" ht="20.100000000000001" customHeight="1" outlineLevel="2">
      <c r="A1238" s="55"/>
      <c r="B1238" s="224"/>
      <c r="C1238" s="26"/>
      <c r="D1238" s="64"/>
      <c r="E1238" s="64"/>
      <c r="F1238" s="101"/>
      <c r="K1238" s="350"/>
    </row>
    <row r="1239" spans="1:14" ht="20.100000000000001" customHeight="1" outlineLevel="2">
      <c r="A1239" s="55" t="s">
        <v>819</v>
      </c>
      <c r="B1239" s="229" t="s">
        <v>2958</v>
      </c>
      <c r="C1239" s="26"/>
      <c r="D1239" s="64"/>
      <c r="E1239" s="64"/>
      <c r="F1239" s="99"/>
      <c r="K1239" s="350"/>
    </row>
    <row r="1240" spans="1:14" ht="20.100000000000001" customHeight="1" outlineLevel="2">
      <c r="A1240" s="1" t="s">
        <v>1768</v>
      </c>
      <c r="B1240" s="226" t="s">
        <v>996</v>
      </c>
      <c r="C1240" s="26" t="s">
        <v>307</v>
      </c>
      <c r="D1240" s="64">
        <v>31</v>
      </c>
      <c r="E1240" s="64"/>
      <c r="F1240" s="99">
        <f>TRUNC(E1240*D1240,2)</f>
        <v>0</v>
      </c>
      <c r="K1240" s="350"/>
    </row>
    <row r="1241" spans="1:14" s="363" customFormat="1" ht="20.100000000000001" customHeight="1" outlineLevel="2">
      <c r="A1241" s="1" t="s">
        <v>1769</v>
      </c>
      <c r="B1241" s="226" t="s">
        <v>997</v>
      </c>
      <c r="C1241" s="26" t="s">
        <v>307</v>
      </c>
      <c r="D1241" s="64">
        <v>108</v>
      </c>
      <c r="E1241" s="64"/>
      <c r="F1241" s="99">
        <f>TRUNC(E1241*D1241,2)</f>
        <v>0</v>
      </c>
      <c r="G1241" s="470"/>
      <c r="K1241" s="350"/>
      <c r="M1241" s="564"/>
      <c r="N1241" s="564"/>
    </row>
    <row r="1242" spans="1:14" s="363" customFormat="1" ht="20.100000000000001" customHeight="1" outlineLevel="2">
      <c r="A1242" s="1" t="s">
        <v>1770</v>
      </c>
      <c r="B1242" s="226" t="s">
        <v>998</v>
      </c>
      <c r="C1242" s="26" t="s">
        <v>307</v>
      </c>
      <c r="D1242" s="64">
        <v>28</v>
      </c>
      <c r="E1242" s="64"/>
      <c r="F1242" s="99">
        <f>TRUNC(E1242*D1242,2)</f>
        <v>0</v>
      </c>
      <c r="G1242" s="470"/>
      <c r="K1242" s="350"/>
      <c r="M1242" s="564"/>
      <c r="N1242" s="564"/>
    </row>
    <row r="1243" spans="1:14" s="456" customFormat="1" ht="20.100000000000001" customHeight="1" outlineLevel="2">
      <c r="A1243" s="1" t="s">
        <v>1771</v>
      </c>
      <c r="B1243" s="226" t="s">
        <v>999</v>
      </c>
      <c r="C1243" s="6" t="s">
        <v>307</v>
      </c>
      <c r="D1243" s="64">
        <v>66</v>
      </c>
      <c r="E1243" s="64"/>
      <c r="F1243" s="99">
        <f>TRUNC(E1243*D1243,2)</f>
        <v>0</v>
      </c>
      <c r="G1243" s="455"/>
      <c r="K1243" s="350"/>
      <c r="M1243" s="561"/>
      <c r="N1243" s="561"/>
    </row>
    <row r="1244" spans="1:14" s="456" customFormat="1" ht="20.100000000000001" customHeight="1" outlineLevel="2">
      <c r="A1244" s="55"/>
      <c r="B1244" s="224"/>
      <c r="C1244" s="26"/>
      <c r="D1244" s="64"/>
      <c r="E1244" s="64"/>
      <c r="F1244" s="101"/>
      <c r="G1244" s="455"/>
      <c r="K1244" s="350"/>
      <c r="M1244" s="561"/>
      <c r="N1244" s="561"/>
    </row>
    <row r="1245" spans="1:14" ht="20.100000000000001" customHeight="1" outlineLevel="2">
      <c r="A1245" s="55" t="s">
        <v>820</v>
      </c>
      <c r="B1245" s="229" t="s">
        <v>872</v>
      </c>
      <c r="C1245" s="26"/>
      <c r="D1245" s="64"/>
      <c r="E1245" s="64"/>
      <c r="F1245" s="99"/>
      <c r="K1245" s="350"/>
    </row>
    <row r="1246" spans="1:14" ht="20.100000000000001" customHeight="1" outlineLevel="2">
      <c r="A1246" s="1" t="s">
        <v>1772</v>
      </c>
      <c r="B1246" s="226" t="s">
        <v>1004</v>
      </c>
      <c r="C1246" s="26" t="s">
        <v>307</v>
      </c>
      <c r="D1246" s="64">
        <v>16</v>
      </c>
      <c r="E1246" s="64"/>
      <c r="F1246" s="99">
        <f>TRUNC(E1246*D1246,2)</f>
        <v>0</v>
      </c>
      <c r="K1246" s="350"/>
    </row>
    <row r="1247" spans="1:14" ht="20.100000000000001" customHeight="1" outlineLevel="2">
      <c r="A1247" s="1" t="s">
        <v>2959</v>
      </c>
      <c r="B1247" s="226" t="s">
        <v>1005</v>
      </c>
      <c r="C1247" s="6" t="s">
        <v>307</v>
      </c>
      <c r="D1247" s="64">
        <v>15</v>
      </c>
      <c r="E1247" s="64"/>
      <c r="F1247" s="99">
        <f>TRUNC(E1247*D1247,2)</f>
        <v>0</v>
      </c>
      <c r="K1247" s="350"/>
    </row>
    <row r="1248" spans="1:14" ht="20.100000000000001" customHeight="1" outlineLevel="2">
      <c r="A1248" s="55"/>
      <c r="B1248" s="224"/>
      <c r="C1248" s="26"/>
      <c r="D1248" s="64"/>
      <c r="E1248" s="64"/>
      <c r="F1248" s="101"/>
      <c r="K1248" s="350"/>
    </row>
    <row r="1249" spans="1:12" ht="20.100000000000001" customHeight="1" outlineLevel="2">
      <c r="A1249" s="55" t="s">
        <v>2960</v>
      </c>
      <c r="B1249" s="229" t="s">
        <v>2961</v>
      </c>
      <c r="C1249" s="26"/>
      <c r="D1249" s="71"/>
      <c r="E1249" s="71"/>
      <c r="F1249" s="99"/>
      <c r="K1249" s="350"/>
    </row>
    <row r="1250" spans="1:12" ht="20.100000000000001" customHeight="1" outlineLevel="2">
      <c r="A1250" s="1" t="s">
        <v>2962</v>
      </c>
      <c r="B1250" s="226" t="s">
        <v>1006</v>
      </c>
      <c r="C1250" s="6" t="s">
        <v>307</v>
      </c>
      <c r="D1250" s="71">
        <v>31</v>
      </c>
      <c r="E1250" s="64"/>
      <c r="F1250" s="99">
        <f>TRUNC(E1250*D1250,2)</f>
        <v>0</v>
      </c>
      <c r="K1250" s="350"/>
    </row>
    <row r="1251" spans="1:12" ht="20.100000000000001" customHeight="1" outlineLevel="1">
      <c r="A1251" s="1"/>
      <c r="B1251" s="226"/>
      <c r="C1251" s="8"/>
      <c r="D1251" s="71"/>
      <c r="E1251" s="71"/>
      <c r="F1251" s="101"/>
      <c r="K1251" s="350"/>
    </row>
    <row r="1252" spans="1:12" ht="20.100000000000001" customHeight="1" outlineLevel="1">
      <c r="A1252" s="106" t="s">
        <v>793</v>
      </c>
      <c r="B1252" s="214" t="s">
        <v>1758</v>
      </c>
      <c r="C1252" s="107"/>
      <c r="D1252" s="98"/>
      <c r="E1252" s="98"/>
      <c r="F1252" s="108">
        <f>SUBTOTAL(9,F1253:F1283)</f>
        <v>0</v>
      </c>
      <c r="G1252" s="485" t="s">
        <v>2523</v>
      </c>
      <c r="H1252" s="462">
        <f>+F1252</f>
        <v>0</v>
      </c>
      <c r="K1252" s="350"/>
      <c r="L1252" s="469"/>
    </row>
    <row r="1253" spans="1:12" ht="20.100000000000001" customHeight="1" outlineLevel="2">
      <c r="A1253" s="55" t="s">
        <v>821</v>
      </c>
      <c r="B1253" s="227" t="s">
        <v>1798</v>
      </c>
      <c r="C1253" s="22"/>
      <c r="D1253" s="76"/>
      <c r="E1253" s="78"/>
      <c r="F1253" s="102"/>
      <c r="K1253" s="350"/>
    </row>
    <row r="1254" spans="1:12" ht="142.5" outlineLevel="2">
      <c r="A1254" s="56" t="s">
        <v>822</v>
      </c>
      <c r="B1254" s="126" t="s">
        <v>3055</v>
      </c>
      <c r="C1254" s="25" t="s">
        <v>307</v>
      </c>
      <c r="D1254" s="74">
        <v>1</v>
      </c>
      <c r="E1254" s="103"/>
      <c r="F1254" s="99">
        <f>TRUNC(E1254*D1254,2)</f>
        <v>0</v>
      </c>
      <c r="K1254" s="350"/>
    </row>
    <row r="1255" spans="1:12" ht="20.100000000000001" customHeight="1" outlineLevel="2">
      <c r="A1255" s="1"/>
      <c r="B1255" s="228"/>
      <c r="C1255" s="23"/>
      <c r="D1255" s="77"/>
      <c r="E1255" s="64"/>
      <c r="F1255" s="101"/>
      <c r="K1255" s="350"/>
    </row>
    <row r="1256" spans="1:12" ht="20.100000000000001" customHeight="1" outlineLevel="2">
      <c r="A1256" s="55" t="s">
        <v>823</v>
      </c>
      <c r="B1256" s="229" t="s">
        <v>857</v>
      </c>
      <c r="C1256" s="12"/>
      <c r="D1256" s="78"/>
      <c r="E1256" s="78"/>
      <c r="F1256" s="102"/>
      <c r="K1256" s="350"/>
    </row>
    <row r="1257" spans="1:12" ht="20.100000000000001" customHeight="1" outlineLevel="2">
      <c r="A1257" s="56" t="s">
        <v>824</v>
      </c>
      <c r="B1257" s="57" t="s">
        <v>3054</v>
      </c>
      <c r="C1257" s="58" t="s">
        <v>73</v>
      </c>
      <c r="D1257" s="67">
        <v>249</v>
      </c>
      <c r="E1257" s="103"/>
      <c r="F1257" s="99">
        <f t="shared" ref="F1257:F1282" si="37">TRUNC(E1257*D1257,2)</f>
        <v>0</v>
      </c>
      <c r="K1257" s="350"/>
    </row>
    <row r="1258" spans="1:12" ht="20.100000000000001" customHeight="1" outlineLevel="2">
      <c r="A1258" s="56" t="s">
        <v>1773</v>
      </c>
      <c r="B1258" s="57" t="s">
        <v>831</v>
      </c>
      <c r="C1258" s="58" t="s">
        <v>73</v>
      </c>
      <c r="D1258" s="67">
        <v>254</v>
      </c>
      <c r="E1258" s="103"/>
      <c r="F1258" s="99">
        <f t="shared" si="37"/>
        <v>0</v>
      </c>
      <c r="K1258" s="350"/>
    </row>
    <row r="1259" spans="1:12" ht="20.100000000000001" customHeight="1" outlineLevel="2">
      <c r="A1259" s="56" t="s">
        <v>1774</v>
      </c>
      <c r="B1259" s="57" t="s">
        <v>832</v>
      </c>
      <c r="C1259" s="58" t="s">
        <v>73</v>
      </c>
      <c r="D1259" s="67">
        <v>304</v>
      </c>
      <c r="E1259" s="103"/>
      <c r="F1259" s="99">
        <f t="shared" si="37"/>
        <v>0</v>
      </c>
      <c r="K1259" s="350"/>
    </row>
    <row r="1260" spans="1:12" ht="20.100000000000001" customHeight="1" outlineLevel="2">
      <c r="A1260" s="56" t="s">
        <v>1775</v>
      </c>
      <c r="B1260" s="57" t="s">
        <v>833</v>
      </c>
      <c r="C1260" s="58" t="s">
        <v>1038</v>
      </c>
      <c r="D1260" s="67">
        <v>6</v>
      </c>
      <c r="E1260" s="103"/>
      <c r="F1260" s="99">
        <f t="shared" si="37"/>
        <v>0</v>
      </c>
      <c r="K1260" s="350"/>
    </row>
    <row r="1261" spans="1:12" ht="20.100000000000001" customHeight="1" outlineLevel="2">
      <c r="A1261" s="56" t="s">
        <v>1776</v>
      </c>
      <c r="B1261" s="57" t="s">
        <v>834</v>
      </c>
      <c r="C1261" s="58" t="s">
        <v>1038</v>
      </c>
      <c r="D1261" s="67">
        <v>5</v>
      </c>
      <c r="E1261" s="103"/>
      <c r="F1261" s="99">
        <f t="shared" si="37"/>
        <v>0</v>
      </c>
      <c r="K1261" s="350"/>
    </row>
    <row r="1262" spans="1:12" ht="20.100000000000001" customHeight="1" outlineLevel="2">
      <c r="A1262" s="56" t="s">
        <v>1777</v>
      </c>
      <c r="B1262" s="57" t="s">
        <v>835</v>
      </c>
      <c r="C1262" s="58" t="s">
        <v>1038</v>
      </c>
      <c r="D1262" s="67">
        <v>47</v>
      </c>
      <c r="E1262" s="103"/>
      <c r="F1262" s="99">
        <f t="shared" si="37"/>
        <v>0</v>
      </c>
      <c r="K1262" s="350"/>
    </row>
    <row r="1263" spans="1:12" ht="20.100000000000001" customHeight="1" outlineLevel="2">
      <c r="A1263" s="56" t="s">
        <v>1778</v>
      </c>
      <c r="B1263" s="57" t="s">
        <v>836</v>
      </c>
      <c r="C1263" s="58" t="s">
        <v>1038</v>
      </c>
      <c r="D1263" s="67">
        <v>1</v>
      </c>
      <c r="E1263" s="103"/>
      <c r="F1263" s="99">
        <f t="shared" si="37"/>
        <v>0</v>
      </c>
      <c r="K1263" s="350"/>
    </row>
    <row r="1264" spans="1:12" ht="20.100000000000001" customHeight="1" outlineLevel="2">
      <c r="A1264" s="56" t="s">
        <v>1779</v>
      </c>
      <c r="B1264" s="57" t="s">
        <v>837</v>
      </c>
      <c r="C1264" s="58" t="s">
        <v>1038</v>
      </c>
      <c r="D1264" s="67">
        <v>11</v>
      </c>
      <c r="E1264" s="103"/>
      <c r="F1264" s="99">
        <f t="shared" si="37"/>
        <v>0</v>
      </c>
      <c r="K1264" s="350"/>
    </row>
    <row r="1265" spans="1:14" ht="20.100000000000001" customHeight="1" outlineLevel="2">
      <c r="A1265" s="56" t="s">
        <v>1780</v>
      </c>
      <c r="B1265" s="57" t="s">
        <v>838</v>
      </c>
      <c r="C1265" s="58" t="s">
        <v>1038</v>
      </c>
      <c r="D1265" s="67">
        <v>1</v>
      </c>
      <c r="E1265" s="103"/>
      <c r="F1265" s="99">
        <f t="shared" si="37"/>
        <v>0</v>
      </c>
      <c r="K1265" s="350"/>
    </row>
    <row r="1266" spans="1:14" ht="20.100000000000001" customHeight="1" outlineLevel="2">
      <c r="A1266" s="56" t="s">
        <v>1781</v>
      </c>
      <c r="B1266" s="57" t="s">
        <v>839</v>
      </c>
      <c r="C1266" s="58" t="s">
        <v>1038</v>
      </c>
      <c r="D1266" s="67">
        <v>10</v>
      </c>
      <c r="E1266" s="103"/>
      <c r="F1266" s="99">
        <f t="shared" si="37"/>
        <v>0</v>
      </c>
      <c r="K1266" s="350"/>
    </row>
    <row r="1267" spans="1:14" ht="20.100000000000001" customHeight="1" outlineLevel="2">
      <c r="A1267" s="56" t="s">
        <v>1782</v>
      </c>
      <c r="B1267" s="57" t="s">
        <v>840</v>
      </c>
      <c r="C1267" s="58" t="s">
        <v>1038</v>
      </c>
      <c r="D1267" s="67">
        <v>7</v>
      </c>
      <c r="E1267" s="103"/>
      <c r="F1267" s="99">
        <f t="shared" si="37"/>
        <v>0</v>
      </c>
      <c r="K1267" s="350"/>
    </row>
    <row r="1268" spans="1:14" ht="20.100000000000001" customHeight="1" outlineLevel="2">
      <c r="A1268" s="56" t="s">
        <v>1783</v>
      </c>
      <c r="B1268" s="57" t="s">
        <v>841</v>
      </c>
      <c r="C1268" s="58" t="s">
        <v>1038</v>
      </c>
      <c r="D1268" s="67">
        <v>38</v>
      </c>
      <c r="E1268" s="103"/>
      <c r="F1268" s="99">
        <f t="shared" si="37"/>
        <v>0</v>
      </c>
      <c r="K1268" s="350"/>
    </row>
    <row r="1269" spans="1:14" ht="20.100000000000001" customHeight="1" outlineLevel="2">
      <c r="A1269" s="56" t="s">
        <v>1784</v>
      </c>
      <c r="B1269" s="57" t="s">
        <v>842</v>
      </c>
      <c r="C1269" s="58" t="s">
        <v>1038</v>
      </c>
      <c r="D1269" s="67">
        <v>43</v>
      </c>
      <c r="E1269" s="103"/>
      <c r="F1269" s="99">
        <f t="shared" si="37"/>
        <v>0</v>
      </c>
      <c r="K1269" s="350"/>
    </row>
    <row r="1270" spans="1:14" ht="20.100000000000001" customHeight="1" outlineLevel="2">
      <c r="A1270" s="56" t="s">
        <v>1785</v>
      </c>
      <c r="B1270" s="57" t="s">
        <v>843</v>
      </c>
      <c r="C1270" s="58" t="s">
        <v>1038</v>
      </c>
      <c r="D1270" s="67">
        <v>35</v>
      </c>
      <c r="E1270" s="103"/>
      <c r="F1270" s="99">
        <f t="shared" si="37"/>
        <v>0</v>
      </c>
      <c r="K1270" s="350"/>
    </row>
    <row r="1271" spans="1:14" ht="20.100000000000001" customHeight="1" outlineLevel="2">
      <c r="A1271" s="56" t="s">
        <v>1786</v>
      </c>
      <c r="B1271" s="57" t="s">
        <v>844</v>
      </c>
      <c r="C1271" s="58" t="s">
        <v>1038</v>
      </c>
      <c r="D1271" s="67">
        <v>12</v>
      </c>
      <c r="E1271" s="103"/>
      <c r="F1271" s="99">
        <f t="shared" si="37"/>
        <v>0</v>
      </c>
      <c r="K1271" s="350"/>
    </row>
    <row r="1272" spans="1:14" ht="20.100000000000001" customHeight="1" outlineLevel="2">
      <c r="A1272" s="56" t="s">
        <v>1787</v>
      </c>
      <c r="B1272" s="57" t="s">
        <v>845</v>
      </c>
      <c r="C1272" s="58" t="s">
        <v>73</v>
      </c>
      <c r="D1272" s="67">
        <v>12</v>
      </c>
      <c r="E1272" s="103"/>
      <c r="F1272" s="99">
        <f t="shared" si="37"/>
        <v>0</v>
      </c>
      <c r="K1272" s="350"/>
    </row>
    <row r="1273" spans="1:14" ht="20.100000000000001" customHeight="1" outlineLevel="2">
      <c r="A1273" s="56" t="s">
        <v>1788</v>
      </c>
      <c r="B1273" s="57" t="s">
        <v>846</v>
      </c>
      <c r="C1273" s="58" t="s">
        <v>1038</v>
      </c>
      <c r="D1273" s="67">
        <v>12</v>
      </c>
      <c r="E1273" s="103"/>
      <c r="F1273" s="99">
        <f t="shared" si="37"/>
        <v>0</v>
      </c>
      <c r="K1273" s="350"/>
    </row>
    <row r="1274" spans="1:14" ht="20.100000000000001" customHeight="1" outlineLevel="2">
      <c r="A1274" s="56" t="s">
        <v>1789</v>
      </c>
      <c r="B1274" s="57" t="s">
        <v>847</v>
      </c>
      <c r="C1274" s="58" t="s">
        <v>1038</v>
      </c>
      <c r="D1274" s="67">
        <v>1</v>
      </c>
      <c r="E1274" s="103"/>
      <c r="F1274" s="99">
        <f t="shared" si="37"/>
        <v>0</v>
      </c>
      <c r="K1274" s="350"/>
    </row>
    <row r="1275" spans="1:14" ht="20.100000000000001" customHeight="1" outlineLevel="2">
      <c r="A1275" s="56" t="s">
        <v>1790</v>
      </c>
      <c r="B1275" s="57" t="s">
        <v>848</v>
      </c>
      <c r="C1275" s="58" t="s">
        <v>1038</v>
      </c>
      <c r="D1275" s="67">
        <v>1</v>
      </c>
      <c r="E1275" s="103"/>
      <c r="F1275" s="99">
        <f t="shared" si="37"/>
        <v>0</v>
      </c>
      <c r="K1275" s="350"/>
    </row>
    <row r="1276" spans="1:14" s="456" customFormat="1" ht="20.100000000000001" customHeight="1" outlineLevel="2">
      <c r="A1276" s="56" t="s">
        <v>1791</v>
      </c>
      <c r="B1276" s="57" t="s">
        <v>849</v>
      </c>
      <c r="C1276" s="58" t="s">
        <v>1038</v>
      </c>
      <c r="D1276" s="67">
        <v>2</v>
      </c>
      <c r="E1276" s="103"/>
      <c r="F1276" s="99">
        <f t="shared" si="37"/>
        <v>0</v>
      </c>
      <c r="G1276" s="455"/>
      <c r="K1276" s="350"/>
      <c r="M1276" s="561"/>
      <c r="N1276" s="561"/>
    </row>
    <row r="1277" spans="1:14" s="456" customFormat="1" ht="20.100000000000001" customHeight="1" outlineLevel="2">
      <c r="A1277" s="56" t="s">
        <v>1792</v>
      </c>
      <c r="B1277" s="57" t="s">
        <v>850</v>
      </c>
      <c r="C1277" s="58" t="s">
        <v>1038</v>
      </c>
      <c r="D1277" s="67">
        <v>2</v>
      </c>
      <c r="E1277" s="103"/>
      <c r="F1277" s="99">
        <f t="shared" si="37"/>
        <v>0</v>
      </c>
      <c r="G1277" s="455"/>
      <c r="K1277" s="350"/>
      <c r="M1277" s="561"/>
      <c r="N1277" s="561"/>
    </row>
    <row r="1278" spans="1:14" ht="20.100000000000001" customHeight="1" outlineLevel="2">
      <c r="A1278" s="56" t="s">
        <v>1793</v>
      </c>
      <c r="B1278" s="57" t="s">
        <v>851</v>
      </c>
      <c r="C1278" s="58" t="s">
        <v>1038</v>
      </c>
      <c r="D1278" s="67">
        <v>12</v>
      </c>
      <c r="E1278" s="103"/>
      <c r="F1278" s="99">
        <f t="shared" si="37"/>
        <v>0</v>
      </c>
      <c r="K1278" s="350"/>
    </row>
    <row r="1279" spans="1:14" ht="20.100000000000001" customHeight="1" outlineLevel="2">
      <c r="A1279" s="56" t="s">
        <v>1794</v>
      </c>
      <c r="B1279" s="57" t="s">
        <v>852</v>
      </c>
      <c r="C1279" s="58" t="s">
        <v>1038</v>
      </c>
      <c r="D1279" s="67">
        <v>17</v>
      </c>
      <c r="E1279" s="103"/>
      <c r="F1279" s="99">
        <f t="shared" si="37"/>
        <v>0</v>
      </c>
      <c r="K1279" s="350"/>
    </row>
    <row r="1280" spans="1:14" ht="20.100000000000001" customHeight="1" outlineLevel="2">
      <c r="A1280" s="56" t="s">
        <v>1795</v>
      </c>
      <c r="B1280" s="57" t="s">
        <v>853</v>
      </c>
      <c r="C1280" s="58" t="s">
        <v>1038</v>
      </c>
      <c r="D1280" s="67">
        <v>1</v>
      </c>
      <c r="E1280" s="103"/>
      <c r="F1280" s="99">
        <f t="shared" si="37"/>
        <v>0</v>
      </c>
      <c r="K1280" s="350"/>
    </row>
    <row r="1281" spans="1:12" ht="20.100000000000001" customHeight="1" outlineLevel="2">
      <c r="A1281" s="56" t="s">
        <v>1796</v>
      </c>
      <c r="B1281" s="57" t="s">
        <v>854</v>
      </c>
      <c r="C1281" s="58" t="s">
        <v>1038</v>
      </c>
      <c r="D1281" s="67">
        <v>1</v>
      </c>
      <c r="E1281" s="103"/>
      <c r="F1281" s="99">
        <f t="shared" si="37"/>
        <v>0</v>
      </c>
      <c r="K1281" s="350"/>
    </row>
    <row r="1282" spans="1:12" ht="20.100000000000001" customHeight="1" outlineLevel="2">
      <c r="A1282" s="56" t="s">
        <v>1797</v>
      </c>
      <c r="B1282" s="57" t="s">
        <v>855</v>
      </c>
      <c r="C1282" s="58" t="s">
        <v>1038</v>
      </c>
      <c r="D1282" s="67">
        <v>1</v>
      </c>
      <c r="E1282" s="103"/>
      <c r="F1282" s="99">
        <f t="shared" si="37"/>
        <v>0</v>
      </c>
      <c r="K1282" s="350"/>
    </row>
    <row r="1283" spans="1:12" ht="20.100000000000001" customHeight="1" outlineLevel="1">
      <c r="A1283" s="53"/>
      <c r="B1283" s="230"/>
      <c r="C1283" s="54"/>
      <c r="D1283" s="79"/>
      <c r="E1283" s="64"/>
      <c r="F1283" s="101"/>
      <c r="K1283" s="350"/>
    </row>
    <row r="1284" spans="1:12" ht="20.100000000000001" customHeight="1" outlineLevel="1">
      <c r="A1284" s="106" t="s">
        <v>794</v>
      </c>
      <c r="B1284" s="214" t="s">
        <v>1364</v>
      </c>
      <c r="C1284" s="107"/>
      <c r="D1284" s="98"/>
      <c r="E1284" s="98"/>
      <c r="F1284" s="108">
        <f>SUBTOTAL(9,F1285:F1330)</f>
        <v>0</v>
      </c>
      <c r="G1284" s="485" t="s">
        <v>3199</v>
      </c>
      <c r="H1284" s="462">
        <f>+F1284</f>
        <v>0</v>
      </c>
      <c r="K1284" s="350"/>
      <c r="L1284" s="469"/>
    </row>
    <row r="1285" spans="1:12" ht="15" outlineLevel="2">
      <c r="A1285" s="49" t="s">
        <v>3117</v>
      </c>
      <c r="B1285" s="116" t="s">
        <v>3118</v>
      </c>
      <c r="C1285" s="29"/>
      <c r="D1285" s="80"/>
      <c r="E1285" s="75"/>
      <c r="F1285" s="100"/>
      <c r="K1285" s="350"/>
    </row>
    <row r="1286" spans="1:12" ht="85.5" outlineLevel="2">
      <c r="A1286" s="284" t="s">
        <v>3119</v>
      </c>
      <c r="B1286" s="285" t="s">
        <v>3120</v>
      </c>
      <c r="C1286" s="289" t="s">
        <v>307</v>
      </c>
      <c r="D1286" s="124">
        <v>31</v>
      </c>
      <c r="E1286" s="103"/>
      <c r="F1286" s="101">
        <f>TRUNC(E1286*D1286,2)</f>
        <v>0</v>
      </c>
      <c r="K1286" s="350"/>
    </row>
    <row r="1287" spans="1:12" ht="85.5" outlineLevel="2">
      <c r="A1287" s="51" t="s">
        <v>3121</v>
      </c>
      <c r="B1287" s="28" t="s">
        <v>3122</v>
      </c>
      <c r="C1287" s="24" t="s">
        <v>307</v>
      </c>
      <c r="D1287" s="82">
        <v>183</v>
      </c>
      <c r="E1287" s="103"/>
      <c r="F1287" s="101">
        <f t="shared" ref="F1287:F1292" si="38">TRUNC(E1287*D1287,2)</f>
        <v>0</v>
      </c>
      <c r="K1287" s="350"/>
    </row>
    <row r="1288" spans="1:12" ht="20.100000000000001" customHeight="1" outlineLevel="2">
      <c r="A1288" s="50" t="s">
        <v>3123</v>
      </c>
      <c r="B1288" s="120" t="s">
        <v>3124</v>
      </c>
      <c r="C1288" s="24" t="s">
        <v>307</v>
      </c>
      <c r="D1288" s="63">
        <v>5</v>
      </c>
      <c r="E1288" s="103"/>
      <c r="F1288" s="101">
        <f t="shared" si="38"/>
        <v>0</v>
      </c>
      <c r="K1288" s="350"/>
    </row>
    <row r="1289" spans="1:12" ht="20.100000000000001" customHeight="1" outlineLevel="2">
      <c r="A1289" s="50" t="s">
        <v>3125</v>
      </c>
      <c r="B1289" s="120" t="s">
        <v>3126</v>
      </c>
      <c r="C1289" s="24" t="s">
        <v>307</v>
      </c>
      <c r="D1289" s="63">
        <v>181</v>
      </c>
      <c r="E1289" s="103"/>
      <c r="F1289" s="101">
        <f t="shared" si="38"/>
        <v>0</v>
      </c>
      <c r="K1289" s="350"/>
    </row>
    <row r="1290" spans="1:12" ht="20.100000000000001" customHeight="1" outlineLevel="2">
      <c r="A1290" s="50" t="s">
        <v>3127</v>
      </c>
      <c r="B1290" s="120" t="s">
        <v>3128</v>
      </c>
      <c r="C1290" s="24" t="s">
        <v>307</v>
      </c>
      <c r="D1290" s="63">
        <v>2593</v>
      </c>
      <c r="E1290" s="103"/>
      <c r="F1290" s="101">
        <f t="shared" si="38"/>
        <v>0</v>
      </c>
      <c r="K1290" s="350"/>
    </row>
    <row r="1291" spans="1:12" ht="28.5" outlineLevel="2">
      <c r="A1291" s="51" t="s">
        <v>3129</v>
      </c>
      <c r="B1291" s="28" t="s">
        <v>3130</v>
      </c>
      <c r="C1291" s="24" t="s">
        <v>307</v>
      </c>
      <c r="D1291" s="82">
        <v>2593</v>
      </c>
      <c r="E1291" s="103"/>
      <c r="F1291" s="101">
        <f t="shared" si="38"/>
        <v>0</v>
      </c>
      <c r="K1291" s="350"/>
    </row>
    <row r="1292" spans="1:12" ht="20.100000000000001" customHeight="1" outlineLevel="2">
      <c r="A1292" s="50" t="s">
        <v>3131</v>
      </c>
      <c r="B1292" s="120" t="s">
        <v>3132</v>
      </c>
      <c r="C1292" s="24" t="s">
        <v>307</v>
      </c>
      <c r="D1292" s="63">
        <v>59</v>
      </c>
      <c r="E1292" s="103"/>
      <c r="F1292" s="101">
        <f t="shared" si="38"/>
        <v>0</v>
      </c>
      <c r="K1292" s="350"/>
    </row>
    <row r="1293" spans="1:12" ht="20.100000000000001" customHeight="1" outlineLevel="2">
      <c r="A1293" s="50"/>
      <c r="B1293" s="120"/>
      <c r="C1293" s="24"/>
      <c r="D1293" s="63"/>
      <c r="E1293" s="286"/>
      <c r="F1293" s="99"/>
      <c r="K1293" s="350"/>
    </row>
    <row r="1294" spans="1:12" ht="20.100000000000001" customHeight="1" outlineLevel="2">
      <c r="A1294" s="287" t="s">
        <v>3133</v>
      </c>
      <c r="B1294" s="231" t="s">
        <v>3134</v>
      </c>
      <c r="C1294" s="24"/>
      <c r="D1294" s="63"/>
      <c r="E1294" s="286"/>
      <c r="F1294" s="99"/>
      <c r="K1294" s="350"/>
    </row>
    <row r="1295" spans="1:12" ht="20.100000000000001" customHeight="1" outlineLevel="2">
      <c r="A1295" s="50" t="s">
        <v>3135</v>
      </c>
      <c r="B1295" s="120" t="s">
        <v>3136</v>
      </c>
      <c r="C1295" s="24" t="s">
        <v>73</v>
      </c>
      <c r="D1295" s="63">
        <v>2008</v>
      </c>
      <c r="E1295" s="103"/>
      <c r="F1295" s="101">
        <f t="shared" ref="F1295:F1301" si="39">TRUNC(E1295*D1295,2)</f>
        <v>0</v>
      </c>
      <c r="K1295" s="350"/>
    </row>
    <row r="1296" spans="1:12" ht="20.100000000000001" customHeight="1" outlineLevel="2">
      <c r="A1296" s="50" t="s">
        <v>3137</v>
      </c>
      <c r="B1296" s="120" t="s">
        <v>3138</v>
      </c>
      <c r="C1296" s="24" t="s">
        <v>73</v>
      </c>
      <c r="D1296" s="63">
        <v>461</v>
      </c>
      <c r="E1296" s="103"/>
      <c r="F1296" s="101">
        <f t="shared" si="39"/>
        <v>0</v>
      </c>
      <c r="K1296" s="350"/>
    </row>
    <row r="1297" spans="1:11" ht="20.100000000000001" customHeight="1" outlineLevel="2">
      <c r="A1297" s="50" t="s">
        <v>3139</v>
      </c>
      <c r="B1297" s="120" t="s">
        <v>3140</v>
      </c>
      <c r="C1297" s="24" t="s">
        <v>73</v>
      </c>
      <c r="D1297" s="63">
        <v>1280</v>
      </c>
      <c r="E1297" s="103"/>
      <c r="F1297" s="101">
        <f t="shared" si="39"/>
        <v>0</v>
      </c>
      <c r="K1297" s="350"/>
    </row>
    <row r="1298" spans="1:11" ht="20.100000000000001" customHeight="1" outlineLevel="2">
      <c r="A1298" s="50" t="s">
        <v>3141</v>
      </c>
      <c r="B1298" s="120" t="s">
        <v>3142</v>
      </c>
      <c r="C1298" s="24" t="s">
        <v>73</v>
      </c>
      <c r="D1298" s="63">
        <v>284</v>
      </c>
      <c r="E1298" s="103"/>
      <c r="F1298" s="101">
        <f t="shared" si="39"/>
        <v>0</v>
      </c>
      <c r="K1298" s="350"/>
    </row>
    <row r="1299" spans="1:11" ht="42.75" outlineLevel="2">
      <c r="A1299" s="50" t="s">
        <v>3143</v>
      </c>
      <c r="B1299" s="28" t="s">
        <v>3144</v>
      </c>
      <c r="C1299" s="24" t="s">
        <v>307</v>
      </c>
      <c r="D1299" s="63">
        <v>145</v>
      </c>
      <c r="E1299" s="103"/>
      <c r="F1299" s="101">
        <f t="shared" si="39"/>
        <v>0</v>
      </c>
      <c r="K1299" s="350"/>
    </row>
    <row r="1300" spans="1:11" ht="20.100000000000001" customHeight="1" outlineLevel="2">
      <c r="A1300" s="50" t="s">
        <v>3145</v>
      </c>
      <c r="B1300" s="120" t="s">
        <v>3146</v>
      </c>
      <c r="C1300" s="24" t="s">
        <v>307</v>
      </c>
      <c r="D1300" s="63">
        <v>250</v>
      </c>
      <c r="E1300" s="103"/>
      <c r="F1300" s="101">
        <f t="shared" si="39"/>
        <v>0</v>
      </c>
      <c r="K1300" s="350"/>
    </row>
    <row r="1301" spans="1:11" ht="42.75" outlineLevel="2">
      <c r="A1301" s="50" t="s">
        <v>3147</v>
      </c>
      <c r="B1301" s="28" t="s">
        <v>3148</v>
      </c>
      <c r="C1301" s="24" t="s">
        <v>307</v>
      </c>
      <c r="D1301" s="63">
        <v>2</v>
      </c>
      <c r="E1301" s="103"/>
      <c r="F1301" s="101">
        <f t="shared" si="39"/>
        <v>0</v>
      </c>
      <c r="K1301" s="350"/>
    </row>
    <row r="1302" spans="1:11" ht="20.100000000000001" customHeight="1" outlineLevel="2">
      <c r="A1302" s="50"/>
      <c r="B1302" s="120"/>
      <c r="C1302" s="24"/>
      <c r="D1302" s="63"/>
      <c r="E1302" s="286"/>
      <c r="F1302" s="101"/>
      <c r="K1302" s="350"/>
    </row>
    <row r="1303" spans="1:11" ht="20.100000000000001" customHeight="1" outlineLevel="2">
      <c r="A1303" s="49" t="s">
        <v>3149</v>
      </c>
      <c r="B1303" s="231" t="s">
        <v>3150</v>
      </c>
      <c r="C1303" s="288"/>
      <c r="D1303" s="81"/>
      <c r="E1303" s="286"/>
      <c r="F1303" s="101"/>
      <c r="K1303" s="350"/>
    </row>
    <row r="1304" spans="1:11" ht="15" outlineLevel="2">
      <c r="A1304" s="50" t="s">
        <v>3151</v>
      </c>
      <c r="B1304" s="120" t="s">
        <v>3152</v>
      </c>
      <c r="C1304" s="24" t="s">
        <v>73</v>
      </c>
      <c r="D1304" s="63">
        <v>1240</v>
      </c>
      <c r="E1304" s="103"/>
      <c r="F1304" s="101">
        <f t="shared" ref="F1304:F1329" si="40">TRUNC(E1304*D1304,2)</f>
        <v>0</v>
      </c>
      <c r="K1304" s="350"/>
    </row>
    <row r="1305" spans="1:11" ht="20.100000000000001" customHeight="1" outlineLevel="2">
      <c r="A1305" s="50" t="s">
        <v>3153</v>
      </c>
      <c r="B1305" s="120" t="s">
        <v>3154</v>
      </c>
      <c r="C1305" s="24" t="s">
        <v>73</v>
      </c>
      <c r="D1305" s="63">
        <v>7410</v>
      </c>
      <c r="E1305" s="103"/>
      <c r="F1305" s="101">
        <f t="shared" si="40"/>
        <v>0</v>
      </c>
      <c r="K1305" s="350"/>
    </row>
    <row r="1306" spans="1:11" ht="15" outlineLevel="2">
      <c r="A1306" s="50" t="s">
        <v>3155</v>
      </c>
      <c r="B1306" s="120" t="s">
        <v>3156</v>
      </c>
      <c r="C1306" s="24" t="s">
        <v>73</v>
      </c>
      <c r="D1306" s="63">
        <v>830</v>
      </c>
      <c r="E1306" s="103"/>
      <c r="F1306" s="101">
        <f t="shared" si="40"/>
        <v>0</v>
      </c>
      <c r="K1306" s="350"/>
    </row>
    <row r="1307" spans="1:11" ht="20.100000000000001" customHeight="1" outlineLevel="2">
      <c r="A1307" s="50" t="s">
        <v>3157</v>
      </c>
      <c r="B1307" s="120" t="s">
        <v>3158</v>
      </c>
      <c r="C1307" s="24" t="s">
        <v>73</v>
      </c>
      <c r="D1307" s="63">
        <v>565</v>
      </c>
      <c r="E1307" s="103"/>
      <c r="F1307" s="101">
        <f t="shared" si="40"/>
        <v>0</v>
      </c>
      <c r="K1307" s="350"/>
    </row>
    <row r="1308" spans="1:11" ht="20.100000000000001" customHeight="1" outlineLevel="2">
      <c r="A1308" s="50" t="s">
        <v>3159</v>
      </c>
      <c r="B1308" s="285" t="s">
        <v>3136</v>
      </c>
      <c r="C1308" s="24" t="s">
        <v>73</v>
      </c>
      <c r="D1308" s="124">
        <v>519</v>
      </c>
      <c r="E1308" s="103"/>
      <c r="F1308" s="101">
        <f t="shared" si="40"/>
        <v>0</v>
      </c>
      <c r="K1308" s="350"/>
    </row>
    <row r="1309" spans="1:11" ht="20.100000000000001" customHeight="1" outlineLevel="2">
      <c r="A1309" s="51" t="s">
        <v>3160</v>
      </c>
      <c r="B1309" s="120" t="s">
        <v>3138</v>
      </c>
      <c r="C1309" s="24" t="s">
        <v>73</v>
      </c>
      <c r="D1309" s="82">
        <v>549</v>
      </c>
      <c r="E1309" s="103"/>
      <c r="F1309" s="101">
        <f t="shared" si="40"/>
        <v>0</v>
      </c>
      <c r="K1309" s="350"/>
    </row>
    <row r="1310" spans="1:11" ht="20.100000000000001" customHeight="1" outlineLevel="2">
      <c r="A1310" s="51" t="s">
        <v>3161</v>
      </c>
      <c r="B1310" s="120" t="s">
        <v>3140</v>
      </c>
      <c r="C1310" s="24" t="s">
        <v>73</v>
      </c>
      <c r="D1310" s="63">
        <v>736</v>
      </c>
      <c r="E1310" s="103"/>
      <c r="F1310" s="101">
        <f t="shared" si="40"/>
        <v>0</v>
      </c>
      <c r="K1310" s="350"/>
    </row>
    <row r="1311" spans="1:11" ht="20.100000000000001" customHeight="1" outlineLevel="2">
      <c r="A1311" s="51" t="s">
        <v>3162</v>
      </c>
      <c r="B1311" s="120" t="s">
        <v>3142</v>
      </c>
      <c r="C1311" s="24" t="s">
        <v>73</v>
      </c>
      <c r="D1311" s="63">
        <v>404</v>
      </c>
      <c r="E1311" s="103"/>
      <c r="F1311" s="101">
        <f t="shared" si="40"/>
        <v>0</v>
      </c>
      <c r="K1311" s="350"/>
    </row>
    <row r="1312" spans="1:11" ht="20.100000000000001" customHeight="1" outlineLevel="2">
      <c r="A1312" s="51" t="s">
        <v>3163</v>
      </c>
      <c r="B1312" s="120" t="s">
        <v>3164</v>
      </c>
      <c r="C1312" s="24" t="s">
        <v>73</v>
      </c>
      <c r="D1312" s="63">
        <v>704</v>
      </c>
      <c r="E1312" s="103"/>
      <c r="F1312" s="101">
        <f t="shared" si="40"/>
        <v>0</v>
      </c>
      <c r="K1312" s="350"/>
    </row>
    <row r="1313" spans="1:11" ht="20.100000000000001" customHeight="1" outlineLevel="2">
      <c r="A1313" s="51" t="s">
        <v>3165</v>
      </c>
      <c r="B1313" s="120" t="s">
        <v>3166</v>
      </c>
      <c r="C1313" s="24" t="s">
        <v>73</v>
      </c>
      <c r="D1313" s="82">
        <v>150</v>
      </c>
      <c r="E1313" s="103"/>
      <c r="F1313" s="101">
        <f t="shared" si="40"/>
        <v>0</v>
      </c>
      <c r="K1313" s="350"/>
    </row>
    <row r="1314" spans="1:11" ht="20.100000000000001" customHeight="1" outlineLevel="2">
      <c r="A1314" s="51" t="s">
        <v>3167</v>
      </c>
      <c r="B1314" s="120" t="s">
        <v>3168</v>
      </c>
      <c r="C1314" s="24" t="s">
        <v>73</v>
      </c>
      <c r="D1314" s="63">
        <v>370</v>
      </c>
      <c r="E1314" s="103"/>
      <c r="F1314" s="101">
        <f t="shared" si="40"/>
        <v>0</v>
      </c>
      <c r="K1314" s="350"/>
    </row>
    <row r="1315" spans="1:11" ht="42.75" outlineLevel="2">
      <c r="A1315" s="51" t="s">
        <v>3169</v>
      </c>
      <c r="B1315" s="28" t="s">
        <v>3170</v>
      </c>
      <c r="C1315" s="24" t="s">
        <v>307</v>
      </c>
      <c r="D1315" s="63">
        <v>3230</v>
      </c>
      <c r="E1315" s="103"/>
      <c r="F1315" s="101">
        <f t="shared" si="40"/>
        <v>0</v>
      </c>
      <c r="K1315" s="350"/>
    </row>
    <row r="1316" spans="1:11" ht="28.5" outlineLevel="2">
      <c r="A1316" s="51" t="s">
        <v>3171</v>
      </c>
      <c r="B1316" s="28" t="s">
        <v>3172</v>
      </c>
      <c r="C1316" s="24" t="s">
        <v>307</v>
      </c>
      <c r="D1316" s="63">
        <v>3230</v>
      </c>
      <c r="E1316" s="103"/>
      <c r="F1316" s="101">
        <f t="shared" si="40"/>
        <v>0</v>
      </c>
      <c r="K1316" s="350"/>
    </row>
    <row r="1317" spans="1:11" ht="20.100000000000001" customHeight="1" outlineLevel="2">
      <c r="A1317" s="51" t="s">
        <v>3173</v>
      </c>
      <c r="B1317" s="120" t="s">
        <v>3174</v>
      </c>
      <c r="C1317" s="24" t="s">
        <v>307</v>
      </c>
      <c r="D1317" s="63">
        <v>1</v>
      </c>
      <c r="E1317" s="103"/>
      <c r="F1317" s="101">
        <f t="shared" si="40"/>
        <v>0</v>
      </c>
      <c r="K1317" s="350"/>
    </row>
    <row r="1318" spans="1:11" ht="114" outlineLevel="2">
      <c r="A1318" s="51" t="s">
        <v>3175</v>
      </c>
      <c r="B1318" s="28" t="s">
        <v>3176</v>
      </c>
      <c r="C1318" s="24" t="s">
        <v>307</v>
      </c>
      <c r="D1318" s="63">
        <v>2</v>
      </c>
      <c r="E1318" s="103"/>
      <c r="F1318" s="101">
        <f t="shared" si="40"/>
        <v>0</v>
      </c>
      <c r="K1318" s="350"/>
    </row>
    <row r="1319" spans="1:11" ht="114" outlineLevel="2">
      <c r="A1319" s="51" t="s">
        <v>3177</v>
      </c>
      <c r="B1319" s="28" t="s">
        <v>3178</v>
      </c>
      <c r="C1319" s="24" t="s">
        <v>307</v>
      </c>
      <c r="D1319" s="63">
        <v>11</v>
      </c>
      <c r="E1319" s="103"/>
      <c r="F1319" s="101">
        <f t="shared" si="40"/>
        <v>0</v>
      </c>
      <c r="K1319" s="350"/>
    </row>
    <row r="1320" spans="1:11" ht="114" outlineLevel="2">
      <c r="A1320" s="51" t="s">
        <v>3179</v>
      </c>
      <c r="B1320" s="28" t="s">
        <v>3180</v>
      </c>
      <c r="C1320" s="24" t="s">
        <v>307</v>
      </c>
      <c r="D1320" s="63">
        <v>3</v>
      </c>
      <c r="E1320" s="103"/>
      <c r="F1320" s="101">
        <f t="shared" si="40"/>
        <v>0</v>
      </c>
      <c r="K1320" s="350"/>
    </row>
    <row r="1321" spans="1:11" ht="42.75" outlineLevel="2">
      <c r="A1321" s="51" t="s">
        <v>3181</v>
      </c>
      <c r="B1321" s="28" t="s">
        <v>3182</v>
      </c>
      <c r="C1321" s="24" t="s">
        <v>307</v>
      </c>
      <c r="D1321" s="63">
        <v>1</v>
      </c>
      <c r="E1321" s="103"/>
      <c r="F1321" s="101">
        <f t="shared" si="40"/>
        <v>0</v>
      </c>
      <c r="K1321" s="350"/>
    </row>
    <row r="1322" spans="1:11" ht="28.5" outlineLevel="2">
      <c r="A1322" s="51" t="s">
        <v>3183</v>
      </c>
      <c r="B1322" s="28" t="s">
        <v>3184</v>
      </c>
      <c r="C1322" s="24" t="s">
        <v>307</v>
      </c>
      <c r="D1322" s="63">
        <v>1</v>
      </c>
      <c r="E1322" s="103"/>
      <c r="F1322" s="101">
        <f t="shared" si="40"/>
        <v>0</v>
      </c>
      <c r="K1322" s="350"/>
    </row>
    <row r="1323" spans="1:11" ht="28.5" outlineLevel="2">
      <c r="A1323" s="51" t="s">
        <v>3185</v>
      </c>
      <c r="B1323" s="28" t="s">
        <v>3186</v>
      </c>
      <c r="C1323" s="24" t="s">
        <v>307</v>
      </c>
      <c r="D1323" s="63">
        <v>1</v>
      </c>
      <c r="E1323" s="103"/>
      <c r="F1323" s="101">
        <f t="shared" si="40"/>
        <v>0</v>
      </c>
      <c r="K1323" s="350"/>
    </row>
    <row r="1324" spans="1:11" ht="28.5" outlineLevel="2">
      <c r="A1324" s="51" t="s">
        <v>3187</v>
      </c>
      <c r="B1324" s="28" t="s">
        <v>3188</v>
      </c>
      <c r="C1324" s="24" t="s">
        <v>307</v>
      </c>
      <c r="D1324" s="63">
        <v>1</v>
      </c>
      <c r="E1324" s="103"/>
      <c r="F1324" s="101">
        <f t="shared" si="40"/>
        <v>0</v>
      </c>
      <c r="K1324" s="350"/>
    </row>
    <row r="1325" spans="1:11" ht="142.5" outlineLevel="2">
      <c r="A1325" s="51" t="s">
        <v>3189</v>
      </c>
      <c r="B1325" s="28" t="s">
        <v>3190</v>
      </c>
      <c r="C1325" s="24" t="s">
        <v>307</v>
      </c>
      <c r="D1325" s="63">
        <v>2</v>
      </c>
      <c r="E1325" s="103"/>
      <c r="F1325" s="101">
        <f t="shared" si="40"/>
        <v>0</v>
      </c>
      <c r="K1325" s="350"/>
    </row>
    <row r="1326" spans="1:11" ht="142.5" outlineLevel="2">
      <c r="A1326" s="51" t="s">
        <v>3191</v>
      </c>
      <c r="B1326" s="28" t="s">
        <v>3192</v>
      </c>
      <c r="C1326" s="24" t="s">
        <v>307</v>
      </c>
      <c r="D1326" s="63">
        <v>11</v>
      </c>
      <c r="E1326" s="103"/>
      <c r="F1326" s="101">
        <f t="shared" si="40"/>
        <v>0</v>
      </c>
      <c r="K1326" s="350"/>
    </row>
    <row r="1327" spans="1:11" ht="57" outlineLevel="2">
      <c r="A1327" s="51" t="s">
        <v>3193</v>
      </c>
      <c r="B1327" s="28" t="s">
        <v>3194</v>
      </c>
      <c r="C1327" s="24" t="s">
        <v>307</v>
      </c>
      <c r="D1327" s="63">
        <v>13</v>
      </c>
      <c r="E1327" s="103"/>
      <c r="F1327" s="101">
        <f t="shared" si="40"/>
        <v>0</v>
      </c>
      <c r="K1327" s="350"/>
    </row>
    <row r="1328" spans="1:11" ht="20.100000000000001" customHeight="1" outlineLevel="2">
      <c r="A1328" s="51" t="s">
        <v>3195</v>
      </c>
      <c r="B1328" s="120" t="s">
        <v>3196</v>
      </c>
      <c r="C1328" s="24" t="s">
        <v>307</v>
      </c>
      <c r="D1328" s="63">
        <v>1</v>
      </c>
      <c r="E1328" s="103"/>
      <c r="F1328" s="101">
        <f t="shared" si="40"/>
        <v>0</v>
      </c>
      <c r="K1328" s="350"/>
    </row>
    <row r="1329" spans="1:11" ht="28.5" outlineLevel="2">
      <c r="A1329" s="51" t="s">
        <v>3197</v>
      </c>
      <c r="B1329" s="28" t="s">
        <v>3198</v>
      </c>
      <c r="C1329" s="24" t="s">
        <v>307</v>
      </c>
      <c r="D1329" s="82">
        <v>1</v>
      </c>
      <c r="E1329" s="103"/>
      <c r="F1329" s="101">
        <f t="shared" si="40"/>
        <v>0</v>
      </c>
      <c r="K1329" s="350"/>
    </row>
    <row r="1330" spans="1:11" ht="20.100000000000001" customHeight="1">
      <c r="A1330" s="2"/>
      <c r="B1330" s="212"/>
      <c r="C1330" s="6"/>
      <c r="D1330" s="64"/>
      <c r="E1330" s="64"/>
      <c r="F1330" s="101"/>
      <c r="K1330" s="350"/>
    </row>
    <row r="1331" spans="1:11" ht="20.100000000000001" customHeight="1">
      <c r="A1331" s="13">
        <v>8</v>
      </c>
      <c r="B1331" s="14" t="s">
        <v>1799</v>
      </c>
      <c r="C1331" s="15"/>
      <c r="D1331" s="70"/>
      <c r="E1331" s="70"/>
      <c r="F1331" s="96">
        <f>SUBTOTAL(9,F1332:F1872)</f>
        <v>0</v>
      </c>
      <c r="H1331" s="460">
        <f>SUM(H1332:H1871)</f>
        <v>0</v>
      </c>
      <c r="I1331" s="456" t="b">
        <f>H1331=F1331</f>
        <v>1</v>
      </c>
      <c r="K1331" s="350"/>
    </row>
    <row r="1332" spans="1:11" ht="20.100000000000001" customHeight="1" outlineLevel="1">
      <c r="A1332" s="2"/>
      <c r="B1332" s="212"/>
      <c r="C1332" s="6"/>
      <c r="D1332" s="64"/>
      <c r="E1332" s="64"/>
      <c r="F1332" s="101"/>
      <c r="H1332" s="456"/>
      <c r="K1332" s="350"/>
    </row>
    <row r="1333" spans="1:11" ht="20.100000000000001" customHeight="1" outlineLevel="1">
      <c r="A1333" s="106" t="s">
        <v>67</v>
      </c>
      <c r="B1333" s="214" t="s">
        <v>3613</v>
      </c>
      <c r="C1333" s="107"/>
      <c r="D1333" s="98"/>
      <c r="E1333" s="98"/>
      <c r="F1333" s="108">
        <f>SUBTOTAL(9,F1334:F1630)</f>
        <v>0</v>
      </c>
      <c r="H1333" s="462">
        <f>+F1333</f>
        <v>0</v>
      </c>
      <c r="I1333" s="456"/>
      <c r="K1333" s="350"/>
    </row>
    <row r="1334" spans="1:11" ht="20.100000000000001" customHeight="1" outlineLevel="2">
      <c r="A1334" s="287" t="s">
        <v>69</v>
      </c>
      <c r="B1334" s="231" t="s">
        <v>3614</v>
      </c>
      <c r="C1334" s="24"/>
      <c r="D1334" s="63"/>
      <c r="E1334" s="286"/>
      <c r="F1334" s="99"/>
      <c r="K1334" s="350"/>
    </row>
    <row r="1335" spans="1:11" ht="27.75" customHeight="1" outlineLevel="2">
      <c r="A1335" s="51" t="s">
        <v>3615</v>
      </c>
      <c r="B1335" s="28" t="s">
        <v>3616</v>
      </c>
      <c r="C1335" s="24" t="s">
        <v>545</v>
      </c>
      <c r="D1335" s="63">
        <v>1</v>
      </c>
      <c r="E1335" s="286"/>
      <c r="F1335" s="101">
        <f>TRUNC(D1335*E1335,2)</f>
        <v>0</v>
      </c>
      <c r="K1335" s="350"/>
    </row>
    <row r="1336" spans="1:11" ht="27.75" customHeight="1" outlineLevel="2">
      <c r="A1336" s="51" t="s">
        <v>3617</v>
      </c>
      <c r="B1336" s="28" t="s">
        <v>3618</v>
      </c>
      <c r="C1336" s="24" t="s">
        <v>545</v>
      </c>
      <c r="D1336" s="63">
        <v>1</v>
      </c>
      <c r="E1336" s="286"/>
      <c r="F1336" s="101">
        <f>TRUNC(D1336*E1336,2)</f>
        <v>0</v>
      </c>
      <c r="K1336" s="350"/>
    </row>
    <row r="1337" spans="1:11" ht="27.75" customHeight="1" outlineLevel="2">
      <c r="A1337" s="51" t="s">
        <v>3619</v>
      </c>
      <c r="B1337" s="28" t="s">
        <v>3620</v>
      </c>
      <c r="C1337" s="24" t="s">
        <v>545</v>
      </c>
      <c r="D1337" s="63">
        <v>1</v>
      </c>
      <c r="E1337" s="286"/>
      <c r="F1337" s="101">
        <f>TRUNC(D1337*E1337,2)</f>
        <v>0</v>
      </c>
      <c r="K1337" s="350"/>
    </row>
    <row r="1338" spans="1:11" ht="27.75" customHeight="1" outlineLevel="2">
      <c r="A1338" s="51" t="s">
        <v>3621</v>
      </c>
      <c r="B1338" s="28" t="s">
        <v>3622</v>
      </c>
      <c r="C1338" s="24" t="s">
        <v>545</v>
      </c>
      <c r="D1338" s="63">
        <v>1</v>
      </c>
      <c r="E1338" s="286"/>
      <c r="F1338" s="101">
        <f>TRUNC(D1338*E1338,2)</f>
        <v>0</v>
      </c>
      <c r="K1338" s="350"/>
    </row>
    <row r="1339" spans="1:11" ht="27.75" customHeight="1" outlineLevel="2">
      <c r="A1339" s="51" t="s">
        <v>4575</v>
      </c>
      <c r="B1339" s="28" t="s">
        <v>4576</v>
      </c>
      <c r="C1339" s="24" t="s">
        <v>545</v>
      </c>
      <c r="D1339" s="63">
        <v>1</v>
      </c>
      <c r="E1339" s="286"/>
      <c r="F1339" s="101">
        <f>TRUNC(D1339*E1339,2)</f>
        <v>0</v>
      </c>
      <c r="K1339" s="350"/>
    </row>
    <row r="1340" spans="1:11" ht="20.100000000000001" customHeight="1" outlineLevel="2">
      <c r="A1340" s="50"/>
      <c r="B1340" s="120"/>
      <c r="C1340" s="24"/>
      <c r="D1340" s="63"/>
      <c r="E1340" s="286"/>
      <c r="F1340" s="101"/>
      <c r="K1340" s="350"/>
    </row>
    <row r="1341" spans="1:11" ht="20.100000000000001" customHeight="1" outlineLevel="2">
      <c r="A1341" s="287" t="s">
        <v>71</v>
      </c>
      <c r="B1341" s="231" t="s">
        <v>3623</v>
      </c>
      <c r="C1341" s="24"/>
      <c r="D1341" s="63"/>
      <c r="E1341" s="286"/>
      <c r="F1341" s="99"/>
      <c r="K1341" s="350"/>
    </row>
    <row r="1342" spans="1:11" ht="27.75" customHeight="1" outlineLevel="2">
      <c r="A1342" s="51" t="s">
        <v>3624</v>
      </c>
      <c r="B1342" s="28" t="s">
        <v>3625</v>
      </c>
      <c r="C1342" s="24" t="s">
        <v>545</v>
      </c>
      <c r="D1342" s="63">
        <v>1</v>
      </c>
      <c r="E1342" s="286"/>
      <c r="F1342" s="101">
        <f t="shared" ref="F1342:F1405" si="41">TRUNC(D1342*E1342,2)</f>
        <v>0</v>
      </c>
      <c r="K1342" s="350"/>
    </row>
    <row r="1343" spans="1:11" ht="27.75" customHeight="1" outlineLevel="2">
      <c r="A1343" s="51" t="s">
        <v>3626</v>
      </c>
      <c r="B1343" s="28" t="s">
        <v>3627</v>
      </c>
      <c r="C1343" s="24" t="s">
        <v>545</v>
      </c>
      <c r="D1343" s="63">
        <v>1</v>
      </c>
      <c r="E1343" s="286"/>
      <c r="F1343" s="101">
        <f t="shared" si="41"/>
        <v>0</v>
      </c>
      <c r="K1343" s="350"/>
    </row>
    <row r="1344" spans="1:11" ht="27.75" customHeight="1" outlineLevel="2">
      <c r="A1344" s="51" t="s">
        <v>3628</v>
      </c>
      <c r="B1344" s="28" t="s">
        <v>3629</v>
      </c>
      <c r="C1344" s="24" t="s">
        <v>545</v>
      </c>
      <c r="D1344" s="63">
        <v>1</v>
      </c>
      <c r="E1344" s="286"/>
      <c r="F1344" s="101">
        <f t="shared" si="41"/>
        <v>0</v>
      </c>
      <c r="K1344" s="350"/>
    </row>
    <row r="1345" spans="1:11" ht="27.75" customHeight="1" outlineLevel="2">
      <c r="A1345" s="51" t="s">
        <v>3630</v>
      </c>
      <c r="B1345" s="28" t="s">
        <v>3631</v>
      </c>
      <c r="C1345" s="24" t="s">
        <v>545</v>
      </c>
      <c r="D1345" s="63">
        <v>1</v>
      </c>
      <c r="E1345" s="286"/>
      <c r="F1345" s="101">
        <f t="shared" si="41"/>
        <v>0</v>
      </c>
      <c r="K1345" s="350"/>
    </row>
    <row r="1346" spans="1:11" ht="27.75" customHeight="1" outlineLevel="2">
      <c r="A1346" s="51" t="s">
        <v>3632</v>
      </c>
      <c r="B1346" s="28" t="s">
        <v>3633</v>
      </c>
      <c r="C1346" s="24" t="s">
        <v>545</v>
      </c>
      <c r="D1346" s="63">
        <v>1</v>
      </c>
      <c r="E1346" s="286"/>
      <c r="F1346" s="101">
        <f t="shared" si="41"/>
        <v>0</v>
      </c>
      <c r="K1346" s="350"/>
    </row>
    <row r="1347" spans="1:11" ht="27.75" customHeight="1" outlineLevel="2">
      <c r="A1347" s="51" t="s">
        <v>3634</v>
      </c>
      <c r="B1347" s="28" t="s">
        <v>3635</v>
      </c>
      <c r="C1347" s="24" t="s">
        <v>545</v>
      </c>
      <c r="D1347" s="63">
        <v>1</v>
      </c>
      <c r="E1347" s="286"/>
      <c r="F1347" s="101">
        <f t="shared" si="41"/>
        <v>0</v>
      </c>
      <c r="K1347" s="350"/>
    </row>
    <row r="1348" spans="1:11" ht="27.75" customHeight="1" outlineLevel="2">
      <c r="A1348" s="51" t="s">
        <v>3636</v>
      </c>
      <c r="B1348" s="28" t="s">
        <v>3637</v>
      </c>
      <c r="C1348" s="24" t="s">
        <v>545</v>
      </c>
      <c r="D1348" s="63">
        <v>1</v>
      </c>
      <c r="E1348" s="286"/>
      <c r="F1348" s="101">
        <f t="shared" si="41"/>
        <v>0</v>
      </c>
      <c r="K1348" s="350"/>
    </row>
    <row r="1349" spans="1:11" ht="27.75" customHeight="1" outlineLevel="2">
      <c r="A1349" s="51" t="s">
        <v>3638</v>
      </c>
      <c r="B1349" s="28" t="s">
        <v>3639</v>
      </c>
      <c r="C1349" s="24" t="s">
        <v>545</v>
      </c>
      <c r="D1349" s="63">
        <v>1</v>
      </c>
      <c r="E1349" s="286"/>
      <c r="F1349" s="101">
        <f t="shared" si="41"/>
        <v>0</v>
      </c>
      <c r="K1349" s="350"/>
    </row>
    <row r="1350" spans="1:11" ht="27.75" customHeight="1" outlineLevel="2">
      <c r="A1350" s="51" t="s">
        <v>3640</v>
      </c>
      <c r="B1350" s="28" t="s">
        <v>3641</v>
      </c>
      <c r="C1350" s="24" t="s">
        <v>545</v>
      </c>
      <c r="D1350" s="63">
        <v>1</v>
      </c>
      <c r="E1350" s="286"/>
      <c r="F1350" s="101">
        <f t="shared" si="41"/>
        <v>0</v>
      </c>
      <c r="K1350" s="350"/>
    </row>
    <row r="1351" spans="1:11" ht="27.75" customHeight="1" outlineLevel="2">
      <c r="A1351" s="51" t="s">
        <v>3642</v>
      </c>
      <c r="B1351" s="28" t="s">
        <v>3643</v>
      </c>
      <c r="C1351" s="24" t="s">
        <v>545</v>
      </c>
      <c r="D1351" s="63">
        <v>1</v>
      </c>
      <c r="E1351" s="286"/>
      <c r="F1351" s="101">
        <f t="shared" si="41"/>
        <v>0</v>
      </c>
      <c r="K1351" s="350"/>
    </row>
    <row r="1352" spans="1:11" ht="27.75" customHeight="1" outlineLevel="2">
      <c r="A1352" s="51" t="s">
        <v>3644</v>
      </c>
      <c r="B1352" s="28" t="s">
        <v>3645</v>
      </c>
      <c r="C1352" s="24" t="s">
        <v>545</v>
      </c>
      <c r="D1352" s="63">
        <v>1</v>
      </c>
      <c r="E1352" s="286"/>
      <c r="F1352" s="101">
        <f t="shared" si="41"/>
        <v>0</v>
      </c>
      <c r="K1352" s="350"/>
    </row>
    <row r="1353" spans="1:11" ht="27.75" customHeight="1" outlineLevel="2">
      <c r="A1353" s="51" t="s">
        <v>3646</v>
      </c>
      <c r="B1353" s="28" t="s">
        <v>3647</v>
      </c>
      <c r="C1353" s="24" t="s">
        <v>545</v>
      </c>
      <c r="D1353" s="63">
        <v>1</v>
      </c>
      <c r="E1353" s="286"/>
      <c r="F1353" s="101">
        <f t="shared" si="41"/>
        <v>0</v>
      </c>
      <c r="K1353" s="350"/>
    </row>
    <row r="1354" spans="1:11" ht="27.75" customHeight="1" outlineLevel="2">
      <c r="A1354" s="51" t="s">
        <v>3648</v>
      </c>
      <c r="B1354" s="28" t="s">
        <v>3649</v>
      </c>
      <c r="C1354" s="24" t="s">
        <v>545</v>
      </c>
      <c r="D1354" s="63">
        <v>1</v>
      </c>
      <c r="E1354" s="286"/>
      <c r="F1354" s="101">
        <f t="shared" si="41"/>
        <v>0</v>
      </c>
      <c r="K1354" s="350"/>
    </row>
    <row r="1355" spans="1:11" ht="27.75" customHeight="1" outlineLevel="2">
      <c r="A1355" s="51" t="s">
        <v>3650</v>
      </c>
      <c r="B1355" s="28" t="s">
        <v>3651</v>
      </c>
      <c r="C1355" s="24" t="s">
        <v>545</v>
      </c>
      <c r="D1355" s="63">
        <v>1</v>
      </c>
      <c r="E1355" s="286"/>
      <c r="F1355" s="101">
        <f t="shared" si="41"/>
        <v>0</v>
      </c>
      <c r="K1355" s="350"/>
    </row>
    <row r="1356" spans="1:11" ht="27.75" customHeight="1" outlineLevel="2">
      <c r="A1356" s="51" t="s">
        <v>3652</v>
      </c>
      <c r="B1356" s="28" t="s">
        <v>3653</v>
      </c>
      <c r="C1356" s="24" t="s">
        <v>545</v>
      </c>
      <c r="D1356" s="63">
        <v>1</v>
      </c>
      <c r="E1356" s="286"/>
      <c r="F1356" s="101">
        <f t="shared" si="41"/>
        <v>0</v>
      </c>
      <c r="K1356" s="350"/>
    </row>
    <row r="1357" spans="1:11" ht="27.75" customHeight="1" outlineLevel="2">
      <c r="A1357" s="51" t="s">
        <v>3654</v>
      </c>
      <c r="B1357" s="28" t="s">
        <v>3655</v>
      </c>
      <c r="C1357" s="24" t="s">
        <v>545</v>
      </c>
      <c r="D1357" s="63">
        <v>1</v>
      </c>
      <c r="E1357" s="286"/>
      <c r="F1357" s="101">
        <f t="shared" si="41"/>
        <v>0</v>
      </c>
      <c r="K1357" s="350"/>
    </row>
    <row r="1358" spans="1:11" ht="27.75" customHeight="1" outlineLevel="2">
      <c r="A1358" s="51" t="s">
        <v>3656</v>
      </c>
      <c r="B1358" s="28" t="s">
        <v>3657</v>
      </c>
      <c r="C1358" s="24" t="s">
        <v>545</v>
      </c>
      <c r="D1358" s="63">
        <v>1</v>
      </c>
      <c r="E1358" s="286"/>
      <c r="F1358" s="101">
        <f t="shared" si="41"/>
        <v>0</v>
      </c>
      <c r="K1358" s="350"/>
    </row>
    <row r="1359" spans="1:11" ht="27.75" customHeight="1" outlineLevel="2">
      <c r="A1359" s="51" t="s">
        <v>3658</v>
      </c>
      <c r="B1359" s="28" t="s">
        <v>3659</v>
      </c>
      <c r="C1359" s="24" t="s">
        <v>545</v>
      </c>
      <c r="D1359" s="63">
        <v>1</v>
      </c>
      <c r="E1359" s="286"/>
      <c r="F1359" s="101">
        <f t="shared" si="41"/>
        <v>0</v>
      </c>
      <c r="K1359" s="350"/>
    </row>
    <row r="1360" spans="1:11" ht="27.75" customHeight="1" outlineLevel="2">
      <c r="A1360" s="51" t="s">
        <v>3660</v>
      </c>
      <c r="B1360" s="28" t="s">
        <v>3661</v>
      </c>
      <c r="C1360" s="24" t="s">
        <v>545</v>
      </c>
      <c r="D1360" s="63">
        <v>1</v>
      </c>
      <c r="E1360" s="286"/>
      <c r="F1360" s="101">
        <f t="shared" si="41"/>
        <v>0</v>
      </c>
      <c r="K1360" s="350"/>
    </row>
    <row r="1361" spans="1:11" ht="27.75" customHeight="1" outlineLevel="2">
      <c r="A1361" s="51" t="s">
        <v>3662</v>
      </c>
      <c r="B1361" s="28" t="s">
        <v>3663</v>
      </c>
      <c r="C1361" s="24" t="s">
        <v>545</v>
      </c>
      <c r="D1361" s="63">
        <v>1</v>
      </c>
      <c r="E1361" s="286"/>
      <c r="F1361" s="101">
        <f t="shared" si="41"/>
        <v>0</v>
      </c>
      <c r="K1361" s="350"/>
    </row>
    <row r="1362" spans="1:11" ht="27.75" customHeight="1" outlineLevel="2">
      <c r="A1362" s="51" t="s">
        <v>3664</v>
      </c>
      <c r="B1362" s="28" t="s">
        <v>3665</v>
      </c>
      <c r="C1362" s="24" t="s">
        <v>545</v>
      </c>
      <c r="D1362" s="63">
        <v>1</v>
      </c>
      <c r="E1362" s="286"/>
      <c r="F1362" s="101">
        <f t="shared" si="41"/>
        <v>0</v>
      </c>
      <c r="K1362" s="350"/>
    </row>
    <row r="1363" spans="1:11" ht="27.75" customHeight="1" outlineLevel="2">
      <c r="A1363" s="51" t="s">
        <v>3666</v>
      </c>
      <c r="B1363" s="28" t="s">
        <v>3667</v>
      </c>
      <c r="C1363" s="24" t="s">
        <v>545</v>
      </c>
      <c r="D1363" s="63">
        <v>1</v>
      </c>
      <c r="E1363" s="286"/>
      <c r="F1363" s="101">
        <f t="shared" si="41"/>
        <v>0</v>
      </c>
      <c r="K1363" s="350"/>
    </row>
    <row r="1364" spans="1:11" ht="27.75" customHeight="1" outlineLevel="2">
      <c r="A1364" s="51" t="s">
        <v>3668</v>
      </c>
      <c r="B1364" s="28" t="s">
        <v>3669</v>
      </c>
      <c r="C1364" s="24" t="s">
        <v>545</v>
      </c>
      <c r="D1364" s="63">
        <v>1</v>
      </c>
      <c r="E1364" s="286"/>
      <c r="F1364" s="101">
        <f t="shared" si="41"/>
        <v>0</v>
      </c>
      <c r="K1364" s="350"/>
    </row>
    <row r="1365" spans="1:11" ht="27.75" customHeight="1" outlineLevel="2">
      <c r="A1365" s="51" t="s">
        <v>3670</v>
      </c>
      <c r="B1365" s="28" t="s">
        <v>3671</v>
      </c>
      <c r="C1365" s="24" t="s">
        <v>545</v>
      </c>
      <c r="D1365" s="63">
        <v>1</v>
      </c>
      <c r="E1365" s="286"/>
      <c r="F1365" s="101">
        <f t="shared" si="41"/>
        <v>0</v>
      </c>
      <c r="K1365" s="350"/>
    </row>
    <row r="1366" spans="1:11" ht="27.75" customHeight="1" outlineLevel="2">
      <c r="A1366" s="51" t="s">
        <v>3672</v>
      </c>
      <c r="B1366" s="28" t="s">
        <v>3673</v>
      </c>
      <c r="C1366" s="24" t="s">
        <v>545</v>
      </c>
      <c r="D1366" s="63">
        <v>1</v>
      </c>
      <c r="E1366" s="286"/>
      <c r="F1366" s="101">
        <f t="shared" si="41"/>
        <v>0</v>
      </c>
      <c r="K1366" s="350"/>
    </row>
    <row r="1367" spans="1:11" ht="27.75" customHeight="1" outlineLevel="2">
      <c r="A1367" s="51" t="s">
        <v>3674</v>
      </c>
      <c r="B1367" s="28" t="s">
        <v>3675</v>
      </c>
      <c r="C1367" s="24" t="s">
        <v>545</v>
      </c>
      <c r="D1367" s="63">
        <v>1</v>
      </c>
      <c r="E1367" s="286"/>
      <c r="F1367" s="101">
        <f t="shared" si="41"/>
        <v>0</v>
      </c>
      <c r="K1367" s="350"/>
    </row>
    <row r="1368" spans="1:11" ht="27.75" customHeight="1" outlineLevel="2">
      <c r="A1368" s="51" t="s">
        <v>3676</v>
      </c>
      <c r="B1368" s="28" t="s">
        <v>3677</v>
      </c>
      <c r="C1368" s="24" t="s">
        <v>545</v>
      </c>
      <c r="D1368" s="63">
        <v>1</v>
      </c>
      <c r="E1368" s="286"/>
      <c r="F1368" s="101">
        <f t="shared" si="41"/>
        <v>0</v>
      </c>
      <c r="K1368" s="350"/>
    </row>
    <row r="1369" spans="1:11" ht="27.75" customHeight="1" outlineLevel="2">
      <c r="A1369" s="51" t="s">
        <v>3678</v>
      </c>
      <c r="B1369" s="28" t="s">
        <v>3679</v>
      </c>
      <c r="C1369" s="24" t="s">
        <v>545</v>
      </c>
      <c r="D1369" s="63">
        <v>1</v>
      </c>
      <c r="E1369" s="286"/>
      <c r="F1369" s="101">
        <f t="shared" si="41"/>
        <v>0</v>
      </c>
      <c r="K1369" s="350"/>
    </row>
    <row r="1370" spans="1:11" ht="27.75" customHeight="1" outlineLevel="2">
      <c r="A1370" s="51" t="s">
        <v>3680</v>
      </c>
      <c r="B1370" s="28" t="s">
        <v>3681</v>
      </c>
      <c r="C1370" s="24" t="s">
        <v>545</v>
      </c>
      <c r="D1370" s="63">
        <v>1</v>
      </c>
      <c r="E1370" s="286"/>
      <c r="F1370" s="101">
        <f t="shared" si="41"/>
        <v>0</v>
      </c>
      <c r="K1370" s="350"/>
    </row>
    <row r="1371" spans="1:11" ht="27.75" customHeight="1" outlineLevel="2">
      <c r="A1371" s="51" t="s">
        <v>3682</v>
      </c>
      <c r="B1371" s="28" t="s">
        <v>3683</v>
      </c>
      <c r="C1371" s="24" t="s">
        <v>545</v>
      </c>
      <c r="D1371" s="63">
        <v>1</v>
      </c>
      <c r="E1371" s="286"/>
      <c r="F1371" s="101">
        <f t="shared" si="41"/>
        <v>0</v>
      </c>
      <c r="K1371" s="350"/>
    </row>
    <row r="1372" spans="1:11" ht="27.75" customHeight="1" outlineLevel="2">
      <c r="A1372" s="51" t="s">
        <v>3684</v>
      </c>
      <c r="B1372" s="28" t="s">
        <v>3685</v>
      </c>
      <c r="C1372" s="24" t="s">
        <v>545</v>
      </c>
      <c r="D1372" s="63">
        <v>1</v>
      </c>
      <c r="E1372" s="286"/>
      <c r="F1372" s="101">
        <f t="shared" si="41"/>
        <v>0</v>
      </c>
      <c r="K1372" s="350"/>
    </row>
    <row r="1373" spans="1:11" ht="27.75" customHeight="1" outlineLevel="2">
      <c r="A1373" s="51" t="s">
        <v>3686</v>
      </c>
      <c r="B1373" s="28" t="s">
        <v>3687</v>
      </c>
      <c r="C1373" s="24" t="s">
        <v>545</v>
      </c>
      <c r="D1373" s="63">
        <v>1</v>
      </c>
      <c r="E1373" s="286"/>
      <c r="F1373" s="101">
        <f t="shared" si="41"/>
        <v>0</v>
      </c>
      <c r="K1373" s="350"/>
    </row>
    <row r="1374" spans="1:11" ht="27.75" customHeight="1" outlineLevel="2">
      <c r="A1374" s="51" t="s">
        <v>3688</v>
      </c>
      <c r="B1374" s="28" t="s">
        <v>3689</v>
      </c>
      <c r="C1374" s="24" t="s">
        <v>545</v>
      </c>
      <c r="D1374" s="63">
        <v>1</v>
      </c>
      <c r="E1374" s="286"/>
      <c r="F1374" s="101">
        <f t="shared" si="41"/>
        <v>0</v>
      </c>
      <c r="K1374" s="350"/>
    </row>
    <row r="1375" spans="1:11" ht="27.75" customHeight="1" outlineLevel="2">
      <c r="A1375" s="51" t="s">
        <v>3690</v>
      </c>
      <c r="B1375" s="28" t="s">
        <v>3691</v>
      </c>
      <c r="C1375" s="24" t="s">
        <v>545</v>
      </c>
      <c r="D1375" s="63">
        <v>1</v>
      </c>
      <c r="E1375" s="286"/>
      <c r="F1375" s="101">
        <f t="shared" si="41"/>
        <v>0</v>
      </c>
      <c r="K1375" s="350"/>
    </row>
    <row r="1376" spans="1:11" ht="27.75" customHeight="1" outlineLevel="2">
      <c r="A1376" s="51" t="s">
        <v>3692</v>
      </c>
      <c r="B1376" s="28" t="s">
        <v>3693</v>
      </c>
      <c r="C1376" s="24" t="s">
        <v>545</v>
      </c>
      <c r="D1376" s="63">
        <v>1</v>
      </c>
      <c r="E1376" s="286"/>
      <c r="F1376" s="101">
        <f t="shared" si="41"/>
        <v>0</v>
      </c>
      <c r="K1376" s="350"/>
    </row>
    <row r="1377" spans="1:11" ht="27.75" customHeight="1" outlineLevel="2">
      <c r="A1377" s="51" t="s">
        <v>3694</v>
      </c>
      <c r="B1377" s="28" t="s">
        <v>3695</v>
      </c>
      <c r="C1377" s="24" t="s">
        <v>545</v>
      </c>
      <c r="D1377" s="63">
        <v>1</v>
      </c>
      <c r="E1377" s="286"/>
      <c r="F1377" s="101">
        <f t="shared" si="41"/>
        <v>0</v>
      </c>
      <c r="K1377" s="350"/>
    </row>
    <row r="1378" spans="1:11" ht="27.75" customHeight="1" outlineLevel="2">
      <c r="A1378" s="51" t="s">
        <v>3696</v>
      </c>
      <c r="B1378" s="28" t="s">
        <v>3697</v>
      </c>
      <c r="C1378" s="24" t="s">
        <v>545</v>
      </c>
      <c r="D1378" s="63">
        <v>1</v>
      </c>
      <c r="E1378" s="286"/>
      <c r="F1378" s="101">
        <f t="shared" si="41"/>
        <v>0</v>
      </c>
      <c r="K1378" s="350"/>
    </row>
    <row r="1379" spans="1:11" ht="27.75" customHeight="1" outlineLevel="2">
      <c r="A1379" s="51" t="s">
        <v>3698</v>
      </c>
      <c r="B1379" s="28" t="s">
        <v>3699</v>
      </c>
      <c r="C1379" s="24" t="s">
        <v>545</v>
      </c>
      <c r="D1379" s="63">
        <v>1</v>
      </c>
      <c r="E1379" s="286"/>
      <c r="F1379" s="101">
        <f t="shared" si="41"/>
        <v>0</v>
      </c>
      <c r="K1379" s="350"/>
    </row>
    <row r="1380" spans="1:11" ht="20.100000000000001" customHeight="1" outlineLevel="2">
      <c r="A1380" s="51"/>
      <c r="B1380" s="120"/>
      <c r="C1380" s="24"/>
      <c r="D1380" s="63"/>
      <c r="E1380" s="286"/>
      <c r="F1380" s="101"/>
      <c r="K1380" s="350"/>
    </row>
    <row r="1381" spans="1:11" ht="20.100000000000001" customHeight="1" outlineLevel="2">
      <c r="A1381" s="287" t="s">
        <v>74</v>
      </c>
      <c r="B1381" s="231" t="s">
        <v>3700</v>
      </c>
      <c r="C1381" s="24"/>
      <c r="D1381" s="63"/>
      <c r="E1381" s="286"/>
      <c r="F1381" s="99"/>
      <c r="K1381" s="350"/>
    </row>
    <row r="1382" spans="1:11" ht="27.75" customHeight="1" outlineLevel="2">
      <c r="A1382" s="51" t="s">
        <v>3701</v>
      </c>
      <c r="B1382" s="28" t="s">
        <v>3702</v>
      </c>
      <c r="C1382" s="24" t="s">
        <v>545</v>
      </c>
      <c r="D1382" s="63">
        <v>1</v>
      </c>
      <c r="E1382" s="286"/>
      <c r="F1382" s="101">
        <f t="shared" si="41"/>
        <v>0</v>
      </c>
      <c r="K1382" s="350"/>
    </row>
    <row r="1383" spans="1:11" ht="27.75" customHeight="1" outlineLevel="2">
      <c r="A1383" s="51" t="s">
        <v>3703</v>
      </c>
      <c r="B1383" s="28" t="s">
        <v>3704</v>
      </c>
      <c r="C1383" s="24" t="s">
        <v>545</v>
      </c>
      <c r="D1383" s="63">
        <v>1</v>
      </c>
      <c r="E1383" s="286"/>
      <c r="F1383" s="101">
        <f t="shared" si="41"/>
        <v>0</v>
      </c>
      <c r="K1383" s="350"/>
    </row>
    <row r="1384" spans="1:11" ht="27.75" customHeight="1" outlineLevel="2">
      <c r="A1384" s="51" t="s">
        <v>3705</v>
      </c>
      <c r="B1384" s="28" t="s">
        <v>3706</v>
      </c>
      <c r="C1384" s="24" t="s">
        <v>545</v>
      </c>
      <c r="D1384" s="63">
        <v>1</v>
      </c>
      <c r="E1384" s="286"/>
      <c r="F1384" s="101">
        <f t="shared" si="41"/>
        <v>0</v>
      </c>
      <c r="K1384" s="350"/>
    </row>
    <row r="1385" spans="1:11" ht="27.75" customHeight="1" outlineLevel="2">
      <c r="A1385" s="51" t="s">
        <v>3707</v>
      </c>
      <c r="B1385" s="28" t="s">
        <v>3708</v>
      </c>
      <c r="C1385" s="24" t="s">
        <v>545</v>
      </c>
      <c r="D1385" s="63">
        <v>1</v>
      </c>
      <c r="E1385" s="286"/>
      <c r="F1385" s="101">
        <f t="shared" si="41"/>
        <v>0</v>
      </c>
      <c r="K1385" s="350"/>
    </row>
    <row r="1386" spans="1:11" ht="27.75" customHeight="1" outlineLevel="2">
      <c r="A1386" s="51" t="s">
        <v>3709</v>
      </c>
      <c r="B1386" s="28" t="s">
        <v>3710</v>
      </c>
      <c r="C1386" s="24" t="s">
        <v>545</v>
      </c>
      <c r="D1386" s="63">
        <v>1</v>
      </c>
      <c r="E1386" s="286"/>
      <c r="F1386" s="101">
        <f t="shared" si="41"/>
        <v>0</v>
      </c>
      <c r="K1386" s="350"/>
    </row>
    <row r="1387" spans="1:11" ht="27.75" customHeight="1" outlineLevel="2">
      <c r="A1387" s="51" t="s">
        <v>3711</v>
      </c>
      <c r="B1387" s="28" t="s">
        <v>3712</v>
      </c>
      <c r="C1387" s="24" t="s">
        <v>545</v>
      </c>
      <c r="D1387" s="63">
        <v>1</v>
      </c>
      <c r="E1387" s="286"/>
      <c r="F1387" s="101">
        <f t="shared" si="41"/>
        <v>0</v>
      </c>
      <c r="K1387" s="350"/>
    </row>
    <row r="1388" spans="1:11" ht="27.75" customHeight="1" outlineLevel="2">
      <c r="A1388" s="51" t="s">
        <v>3713</v>
      </c>
      <c r="B1388" s="28" t="s">
        <v>3714</v>
      </c>
      <c r="C1388" s="24" t="s">
        <v>545</v>
      </c>
      <c r="D1388" s="63">
        <v>1</v>
      </c>
      <c r="E1388" s="286"/>
      <c r="F1388" s="101">
        <f t="shared" si="41"/>
        <v>0</v>
      </c>
      <c r="K1388" s="350"/>
    </row>
    <row r="1389" spans="1:11" ht="27.75" customHeight="1" outlineLevel="2">
      <c r="A1389" s="51" t="s">
        <v>3715</v>
      </c>
      <c r="B1389" s="28" t="s">
        <v>3716</v>
      </c>
      <c r="C1389" s="24" t="s">
        <v>545</v>
      </c>
      <c r="D1389" s="63">
        <v>1</v>
      </c>
      <c r="E1389" s="286"/>
      <c r="F1389" s="101">
        <f t="shared" si="41"/>
        <v>0</v>
      </c>
      <c r="K1389" s="350"/>
    </row>
    <row r="1390" spans="1:11" ht="27.75" customHeight="1" outlineLevel="2">
      <c r="A1390" s="51" t="s">
        <v>3717</v>
      </c>
      <c r="B1390" s="28" t="s">
        <v>3718</v>
      </c>
      <c r="C1390" s="24" t="s">
        <v>545</v>
      </c>
      <c r="D1390" s="63">
        <v>1</v>
      </c>
      <c r="E1390" s="286"/>
      <c r="F1390" s="101">
        <f t="shared" si="41"/>
        <v>0</v>
      </c>
      <c r="K1390" s="350"/>
    </row>
    <row r="1391" spans="1:11" ht="27.75" customHeight="1" outlineLevel="2">
      <c r="A1391" s="51" t="s">
        <v>3719</v>
      </c>
      <c r="B1391" s="28" t="s">
        <v>3720</v>
      </c>
      <c r="C1391" s="24" t="s">
        <v>545</v>
      </c>
      <c r="D1391" s="63">
        <v>1</v>
      </c>
      <c r="E1391" s="286"/>
      <c r="F1391" s="101">
        <f t="shared" si="41"/>
        <v>0</v>
      </c>
      <c r="K1391" s="350"/>
    </row>
    <row r="1392" spans="1:11" ht="27.75" customHeight="1" outlineLevel="2">
      <c r="A1392" s="51" t="s">
        <v>3721</v>
      </c>
      <c r="B1392" s="28" t="s">
        <v>3722</v>
      </c>
      <c r="C1392" s="24" t="s">
        <v>545</v>
      </c>
      <c r="D1392" s="63">
        <v>1</v>
      </c>
      <c r="E1392" s="286"/>
      <c r="F1392" s="101">
        <f t="shared" si="41"/>
        <v>0</v>
      </c>
      <c r="K1392" s="350"/>
    </row>
    <row r="1393" spans="1:11" ht="27.75" customHeight="1" outlineLevel="2">
      <c r="A1393" s="51" t="s">
        <v>3723</v>
      </c>
      <c r="B1393" s="28" t="s">
        <v>3724</v>
      </c>
      <c r="C1393" s="24" t="s">
        <v>545</v>
      </c>
      <c r="D1393" s="63">
        <v>1</v>
      </c>
      <c r="E1393" s="286"/>
      <c r="F1393" s="101">
        <f t="shared" si="41"/>
        <v>0</v>
      </c>
      <c r="K1393" s="350"/>
    </row>
    <row r="1394" spans="1:11" ht="27.75" customHeight="1" outlineLevel="2">
      <c r="A1394" s="51" t="s">
        <v>3725</v>
      </c>
      <c r="B1394" s="28" t="s">
        <v>3726</v>
      </c>
      <c r="C1394" s="24" t="s">
        <v>545</v>
      </c>
      <c r="D1394" s="63">
        <v>1</v>
      </c>
      <c r="E1394" s="286"/>
      <c r="F1394" s="101">
        <f t="shared" si="41"/>
        <v>0</v>
      </c>
      <c r="K1394" s="350"/>
    </row>
    <row r="1395" spans="1:11" ht="27.75" customHeight="1" outlineLevel="2">
      <c r="A1395" s="51" t="s">
        <v>3727</v>
      </c>
      <c r="B1395" s="28" t="s">
        <v>3728</v>
      </c>
      <c r="C1395" s="24" t="s">
        <v>545</v>
      </c>
      <c r="D1395" s="63">
        <v>1</v>
      </c>
      <c r="E1395" s="286"/>
      <c r="F1395" s="101">
        <f t="shared" si="41"/>
        <v>0</v>
      </c>
      <c r="K1395" s="350"/>
    </row>
    <row r="1396" spans="1:11" ht="27.75" customHeight="1" outlineLevel="2">
      <c r="A1396" s="51" t="s">
        <v>3729</v>
      </c>
      <c r="B1396" s="28" t="s">
        <v>3730</v>
      </c>
      <c r="C1396" s="24" t="s">
        <v>545</v>
      </c>
      <c r="D1396" s="63">
        <v>1</v>
      </c>
      <c r="E1396" s="286"/>
      <c r="F1396" s="101">
        <f t="shared" si="41"/>
        <v>0</v>
      </c>
      <c r="K1396" s="350"/>
    </row>
    <row r="1397" spans="1:11" ht="27.75" customHeight="1" outlineLevel="2">
      <c r="A1397" s="51" t="s">
        <v>3731</v>
      </c>
      <c r="B1397" s="28" t="s">
        <v>3732</v>
      </c>
      <c r="C1397" s="24" t="s">
        <v>545</v>
      </c>
      <c r="D1397" s="63">
        <v>1</v>
      </c>
      <c r="E1397" s="286"/>
      <c r="F1397" s="101">
        <f t="shared" si="41"/>
        <v>0</v>
      </c>
      <c r="K1397" s="350"/>
    </row>
    <row r="1398" spans="1:11" ht="27.75" customHeight="1" outlineLevel="2">
      <c r="A1398" s="51" t="s">
        <v>3733</v>
      </c>
      <c r="B1398" s="28" t="s">
        <v>3734</v>
      </c>
      <c r="C1398" s="24" t="s">
        <v>545</v>
      </c>
      <c r="D1398" s="63">
        <v>1</v>
      </c>
      <c r="E1398" s="286"/>
      <c r="F1398" s="101">
        <f t="shared" si="41"/>
        <v>0</v>
      </c>
      <c r="K1398" s="350"/>
    </row>
    <row r="1399" spans="1:11" ht="27.75" customHeight="1" outlineLevel="2">
      <c r="A1399" s="51" t="s">
        <v>3735</v>
      </c>
      <c r="B1399" s="28" t="s">
        <v>3736</v>
      </c>
      <c r="C1399" s="24" t="s">
        <v>545</v>
      </c>
      <c r="D1399" s="63">
        <v>1</v>
      </c>
      <c r="E1399" s="286"/>
      <c r="F1399" s="101">
        <f t="shared" si="41"/>
        <v>0</v>
      </c>
      <c r="K1399" s="350"/>
    </row>
    <row r="1400" spans="1:11" ht="27.75" customHeight="1" outlineLevel="2">
      <c r="A1400" s="51" t="s">
        <v>3737</v>
      </c>
      <c r="B1400" s="28" t="s">
        <v>3738</v>
      </c>
      <c r="C1400" s="24" t="s">
        <v>545</v>
      </c>
      <c r="D1400" s="63">
        <v>1</v>
      </c>
      <c r="E1400" s="286"/>
      <c r="F1400" s="101">
        <f t="shared" si="41"/>
        <v>0</v>
      </c>
      <c r="K1400" s="350"/>
    </row>
    <row r="1401" spans="1:11" ht="27.75" customHeight="1" outlineLevel="2">
      <c r="A1401" s="51" t="s">
        <v>3739</v>
      </c>
      <c r="B1401" s="28" t="s">
        <v>3740</v>
      </c>
      <c r="C1401" s="24" t="s">
        <v>545</v>
      </c>
      <c r="D1401" s="63">
        <v>1</v>
      </c>
      <c r="E1401" s="286"/>
      <c r="F1401" s="101">
        <f t="shared" si="41"/>
        <v>0</v>
      </c>
      <c r="K1401" s="350"/>
    </row>
    <row r="1402" spans="1:11" ht="27.75" customHeight="1" outlineLevel="2">
      <c r="A1402" s="51" t="s">
        <v>3741</v>
      </c>
      <c r="B1402" s="28" t="s">
        <v>3742</v>
      </c>
      <c r="C1402" s="24" t="s">
        <v>545</v>
      </c>
      <c r="D1402" s="63">
        <v>1</v>
      </c>
      <c r="E1402" s="286"/>
      <c r="F1402" s="101">
        <f t="shared" si="41"/>
        <v>0</v>
      </c>
      <c r="K1402" s="350"/>
    </row>
    <row r="1403" spans="1:11" ht="27.75" customHeight="1" outlineLevel="2">
      <c r="A1403" s="51" t="s">
        <v>3743</v>
      </c>
      <c r="B1403" s="28" t="s">
        <v>3744</v>
      </c>
      <c r="C1403" s="24" t="s">
        <v>545</v>
      </c>
      <c r="D1403" s="63">
        <v>1</v>
      </c>
      <c r="E1403" s="286"/>
      <c r="F1403" s="101">
        <f t="shared" si="41"/>
        <v>0</v>
      </c>
      <c r="K1403" s="350"/>
    </row>
    <row r="1404" spans="1:11" ht="27.75" customHeight="1" outlineLevel="2">
      <c r="A1404" s="51" t="s">
        <v>3745</v>
      </c>
      <c r="B1404" s="28" t="s">
        <v>3746</v>
      </c>
      <c r="C1404" s="24" t="s">
        <v>545</v>
      </c>
      <c r="D1404" s="63">
        <v>1</v>
      </c>
      <c r="E1404" s="286"/>
      <c r="F1404" s="101">
        <f t="shared" si="41"/>
        <v>0</v>
      </c>
      <c r="K1404" s="350"/>
    </row>
    <row r="1405" spans="1:11" ht="27.75" customHeight="1" outlineLevel="2">
      <c r="A1405" s="51" t="s">
        <v>3747</v>
      </c>
      <c r="B1405" s="28" t="s">
        <v>3748</v>
      </c>
      <c r="C1405" s="24" t="s">
        <v>545</v>
      </c>
      <c r="D1405" s="63">
        <v>1</v>
      </c>
      <c r="E1405" s="286"/>
      <c r="F1405" s="101">
        <f t="shared" si="41"/>
        <v>0</v>
      </c>
      <c r="K1405" s="350"/>
    </row>
    <row r="1406" spans="1:11" ht="27.75" customHeight="1" outlineLevel="2">
      <c r="A1406" s="51" t="s">
        <v>3749</v>
      </c>
      <c r="B1406" s="28" t="s">
        <v>3750</v>
      </c>
      <c r="C1406" s="24" t="s">
        <v>545</v>
      </c>
      <c r="D1406" s="63">
        <v>1</v>
      </c>
      <c r="E1406" s="286"/>
      <c r="F1406" s="101">
        <f t="shared" ref="F1406:F1469" si="42">TRUNC(D1406*E1406,2)</f>
        <v>0</v>
      </c>
      <c r="K1406" s="350"/>
    </row>
    <row r="1407" spans="1:11" ht="27.75" customHeight="1" outlineLevel="2">
      <c r="A1407" s="51" t="s">
        <v>3751</v>
      </c>
      <c r="B1407" s="28" t="s">
        <v>3752</v>
      </c>
      <c r="C1407" s="24" t="s">
        <v>545</v>
      </c>
      <c r="D1407" s="63">
        <v>1</v>
      </c>
      <c r="E1407" s="286"/>
      <c r="F1407" s="101">
        <f t="shared" si="42"/>
        <v>0</v>
      </c>
      <c r="K1407" s="350"/>
    </row>
    <row r="1408" spans="1:11" ht="27.75" customHeight="1" outlineLevel="2">
      <c r="A1408" s="51" t="s">
        <v>3753</v>
      </c>
      <c r="B1408" s="28" t="s">
        <v>3754</v>
      </c>
      <c r="C1408" s="24" t="s">
        <v>545</v>
      </c>
      <c r="D1408" s="63">
        <v>1</v>
      </c>
      <c r="E1408" s="286"/>
      <c r="F1408" s="101">
        <f t="shared" si="42"/>
        <v>0</v>
      </c>
      <c r="K1408" s="350"/>
    </row>
    <row r="1409" spans="1:11" ht="27.75" customHeight="1" outlineLevel="2">
      <c r="A1409" s="51" t="s">
        <v>3755</v>
      </c>
      <c r="B1409" s="28" t="s">
        <v>3756</v>
      </c>
      <c r="C1409" s="24" t="s">
        <v>545</v>
      </c>
      <c r="D1409" s="63">
        <v>1</v>
      </c>
      <c r="E1409" s="286"/>
      <c r="F1409" s="101">
        <f t="shared" si="42"/>
        <v>0</v>
      </c>
      <c r="K1409" s="350"/>
    </row>
    <row r="1410" spans="1:11" ht="27.75" customHeight="1" outlineLevel="2">
      <c r="A1410" s="51" t="s">
        <v>3757</v>
      </c>
      <c r="B1410" s="28" t="s">
        <v>3758</v>
      </c>
      <c r="C1410" s="24" t="s">
        <v>545</v>
      </c>
      <c r="D1410" s="63">
        <v>1</v>
      </c>
      <c r="E1410" s="286"/>
      <c r="F1410" s="101">
        <f t="shared" si="42"/>
        <v>0</v>
      </c>
      <c r="K1410" s="350"/>
    </row>
    <row r="1411" spans="1:11" ht="27.75" customHeight="1" outlineLevel="2">
      <c r="A1411" s="51" t="s">
        <v>3759</v>
      </c>
      <c r="B1411" s="28" t="s">
        <v>3760</v>
      </c>
      <c r="C1411" s="24" t="s">
        <v>545</v>
      </c>
      <c r="D1411" s="63">
        <v>1</v>
      </c>
      <c r="E1411" s="286"/>
      <c r="F1411" s="101">
        <f t="shared" si="42"/>
        <v>0</v>
      </c>
      <c r="K1411" s="350"/>
    </row>
    <row r="1412" spans="1:11" ht="27.75" customHeight="1" outlineLevel="2">
      <c r="A1412" s="51" t="s">
        <v>3761</v>
      </c>
      <c r="B1412" s="28" t="s">
        <v>3762</v>
      </c>
      <c r="C1412" s="24" t="s">
        <v>545</v>
      </c>
      <c r="D1412" s="63">
        <v>1</v>
      </c>
      <c r="E1412" s="286"/>
      <c r="F1412" s="101">
        <f t="shared" si="42"/>
        <v>0</v>
      </c>
      <c r="K1412" s="350"/>
    </row>
    <row r="1413" spans="1:11" ht="27.75" customHeight="1" outlineLevel="2">
      <c r="A1413" s="51" t="s">
        <v>3763</v>
      </c>
      <c r="B1413" s="28" t="s">
        <v>3764</v>
      </c>
      <c r="C1413" s="24" t="s">
        <v>545</v>
      </c>
      <c r="D1413" s="63">
        <v>1</v>
      </c>
      <c r="E1413" s="286"/>
      <c r="F1413" s="101">
        <f t="shared" si="42"/>
        <v>0</v>
      </c>
      <c r="K1413" s="350"/>
    </row>
    <row r="1414" spans="1:11" ht="27.75" customHeight="1" outlineLevel="2">
      <c r="A1414" s="51" t="s">
        <v>3765</v>
      </c>
      <c r="B1414" s="28" t="s">
        <v>3766</v>
      </c>
      <c r="C1414" s="24" t="s">
        <v>545</v>
      </c>
      <c r="D1414" s="63">
        <v>1</v>
      </c>
      <c r="E1414" s="286"/>
      <c r="F1414" s="101">
        <f t="shared" si="42"/>
        <v>0</v>
      </c>
      <c r="K1414" s="350"/>
    </row>
    <row r="1415" spans="1:11" ht="27.75" customHeight="1" outlineLevel="2">
      <c r="A1415" s="51" t="s">
        <v>3767</v>
      </c>
      <c r="B1415" s="28" t="s">
        <v>3768</v>
      </c>
      <c r="C1415" s="24" t="s">
        <v>545</v>
      </c>
      <c r="D1415" s="63">
        <v>1</v>
      </c>
      <c r="E1415" s="286"/>
      <c r="F1415" s="101">
        <f t="shared" si="42"/>
        <v>0</v>
      </c>
      <c r="K1415" s="350"/>
    </row>
    <row r="1416" spans="1:11" ht="27.75" customHeight="1" outlineLevel="2">
      <c r="A1416" s="51" t="s">
        <v>3769</v>
      </c>
      <c r="B1416" s="28" t="s">
        <v>3770</v>
      </c>
      <c r="C1416" s="24" t="s">
        <v>545</v>
      </c>
      <c r="D1416" s="63">
        <v>1</v>
      </c>
      <c r="E1416" s="286"/>
      <c r="F1416" s="101">
        <f t="shared" si="42"/>
        <v>0</v>
      </c>
      <c r="K1416" s="350"/>
    </row>
    <row r="1417" spans="1:11" ht="27.75" customHeight="1" outlineLevel="2">
      <c r="A1417" s="51" t="s">
        <v>3771</v>
      </c>
      <c r="B1417" s="28" t="s">
        <v>3772</v>
      </c>
      <c r="C1417" s="24" t="s">
        <v>545</v>
      </c>
      <c r="D1417" s="63">
        <v>1</v>
      </c>
      <c r="E1417" s="286"/>
      <c r="F1417" s="101">
        <f t="shared" si="42"/>
        <v>0</v>
      </c>
      <c r="K1417" s="350"/>
    </row>
    <row r="1418" spans="1:11" ht="27.75" customHeight="1" outlineLevel="2">
      <c r="A1418" s="51" t="s">
        <v>3773</v>
      </c>
      <c r="B1418" s="28" t="s">
        <v>3774</v>
      </c>
      <c r="C1418" s="24" t="s">
        <v>545</v>
      </c>
      <c r="D1418" s="63">
        <v>1</v>
      </c>
      <c r="E1418" s="286"/>
      <c r="F1418" s="101">
        <f t="shared" si="42"/>
        <v>0</v>
      </c>
      <c r="K1418" s="350"/>
    </row>
    <row r="1419" spans="1:11" ht="27.75" customHeight="1" outlineLevel="2">
      <c r="A1419" s="51" t="s">
        <v>3775</v>
      </c>
      <c r="B1419" s="28" t="s">
        <v>3776</v>
      </c>
      <c r="C1419" s="24" t="s">
        <v>545</v>
      </c>
      <c r="D1419" s="63">
        <v>1</v>
      </c>
      <c r="E1419" s="286"/>
      <c r="F1419" s="101">
        <f t="shared" si="42"/>
        <v>0</v>
      </c>
      <c r="K1419" s="350"/>
    </row>
    <row r="1420" spans="1:11" ht="27.75" customHeight="1" outlineLevel="2">
      <c r="A1420" s="51" t="s">
        <v>3777</v>
      </c>
      <c r="B1420" s="28" t="s">
        <v>3778</v>
      </c>
      <c r="C1420" s="24" t="s">
        <v>545</v>
      </c>
      <c r="D1420" s="63">
        <v>1</v>
      </c>
      <c r="E1420" s="286"/>
      <c r="F1420" s="101">
        <f t="shared" si="42"/>
        <v>0</v>
      </c>
      <c r="K1420" s="350"/>
    </row>
    <row r="1421" spans="1:11" ht="27.75" customHeight="1" outlineLevel="2">
      <c r="A1421" s="51" t="s">
        <v>3779</v>
      </c>
      <c r="B1421" s="28" t="s">
        <v>3780</v>
      </c>
      <c r="C1421" s="24" t="s">
        <v>545</v>
      </c>
      <c r="D1421" s="63">
        <v>1</v>
      </c>
      <c r="E1421" s="286"/>
      <c r="F1421" s="101">
        <f t="shared" si="42"/>
        <v>0</v>
      </c>
      <c r="K1421" s="350"/>
    </row>
    <row r="1422" spans="1:11" ht="27.75" customHeight="1" outlineLevel="2">
      <c r="A1422" s="51" t="s">
        <v>3781</v>
      </c>
      <c r="B1422" s="28" t="s">
        <v>3782</v>
      </c>
      <c r="C1422" s="24" t="s">
        <v>545</v>
      </c>
      <c r="D1422" s="63">
        <v>1</v>
      </c>
      <c r="E1422" s="286"/>
      <c r="F1422" s="101">
        <f t="shared" si="42"/>
        <v>0</v>
      </c>
      <c r="K1422" s="350"/>
    </row>
    <row r="1423" spans="1:11" ht="27.75" customHeight="1" outlineLevel="2">
      <c r="A1423" s="51" t="s">
        <v>3783</v>
      </c>
      <c r="B1423" s="28" t="s">
        <v>3784</v>
      </c>
      <c r="C1423" s="24" t="s">
        <v>545</v>
      </c>
      <c r="D1423" s="63">
        <v>1</v>
      </c>
      <c r="E1423" s="286"/>
      <c r="F1423" s="101">
        <f t="shared" si="42"/>
        <v>0</v>
      </c>
      <c r="K1423" s="350"/>
    </row>
    <row r="1424" spans="1:11" ht="27.75" customHeight="1" outlineLevel="2">
      <c r="A1424" s="51" t="s">
        <v>3785</v>
      </c>
      <c r="B1424" s="28" t="s">
        <v>3786</v>
      </c>
      <c r="C1424" s="24" t="s">
        <v>545</v>
      </c>
      <c r="D1424" s="63">
        <v>1</v>
      </c>
      <c r="E1424" s="286"/>
      <c r="F1424" s="101">
        <f t="shared" si="42"/>
        <v>0</v>
      </c>
      <c r="K1424" s="350"/>
    </row>
    <row r="1425" spans="1:11" ht="27.75" customHeight="1" outlineLevel="2">
      <c r="A1425" s="51" t="s">
        <v>3787</v>
      </c>
      <c r="B1425" s="28" t="s">
        <v>3788</v>
      </c>
      <c r="C1425" s="24" t="s">
        <v>545</v>
      </c>
      <c r="D1425" s="63">
        <v>1</v>
      </c>
      <c r="E1425" s="286"/>
      <c r="F1425" s="101">
        <f t="shared" si="42"/>
        <v>0</v>
      </c>
      <c r="K1425" s="350"/>
    </row>
    <row r="1426" spans="1:11" ht="27.75" customHeight="1" outlineLevel="2">
      <c r="A1426" s="51" t="s">
        <v>3789</v>
      </c>
      <c r="B1426" s="28" t="s">
        <v>3790</v>
      </c>
      <c r="C1426" s="24" t="s">
        <v>545</v>
      </c>
      <c r="D1426" s="63">
        <v>1</v>
      </c>
      <c r="E1426" s="286"/>
      <c r="F1426" s="101">
        <f t="shared" si="42"/>
        <v>0</v>
      </c>
      <c r="K1426" s="350"/>
    </row>
    <row r="1427" spans="1:11" ht="27.75" customHeight="1" outlineLevel="2">
      <c r="A1427" s="51" t="s">
        <v>3791</v>
      </c>
      <c r="B1427" s="28" t="s">
        <v>3792</v>
      </c>
      <c r="C1427" s="24" t="s">
        <v>545</v>
      </c>
      <c r="D1427" s="63">
        <v>1</v>
      </c>
      <c r="E1427" s="286"/>
      <c r="F1427" s="101">
        <f t="shared" si="42"/>
        <v>0</v>
      </c>
      <c r="K1427" s="350"/>
    </row>
    <row r="1428" spans="1:11" ht="27.75" customHeight="1" outlineLevel="2">
      <c r="A1428" s="51" t="s">
        <v>3793</v>
      </c>
      <c r="B1428" s="28" t="s">
        <v>3794</v>
      </c>
      <c r="C1428" s="24" t="s">
        <v>545</v>
      </c>
      <c r="D1428" s="63">
        <v>1</v>
      </c>
      <c r="E1428" s="286"/>
      <c r="F1428" s="101">
        <f t="shared" si="42"/>
        <v>0</v>
      </c>
      <c r="K1428" s="350"/>
    </row>
    <row r="1429" spans="1:11" ht="27.75" customHeight="1" outlineLevel="2">
      <c r="A1429" s="51" t="s">
        <v>3795</v>
      </c>
      <c r="B1429" s="28" t="s">
        <v>3796</v>
      </c>
      <c r="C1429" s="24" t="s">
        <v>545</v>
      </c>
      <c r="D1429" s="63">
        <v>1</v>
      </c>
      <c r="E1429" s="286"/>
      <c r="F1429" s="101">
        <f t="shared" si="42"/>
        <v>0</v>
      </c>
      <c r="K1429" s="350"/>
    </row>
    <row r="1430" spans="1:11" ht="27.75" customHeight="1" outlineLevel="2">
      <c r="A1430" s="51" t="s">
        <v>3797</v>
      </c>
      <c r="B1430" s="28" t="s">
        <v>3798</v>
      </c>
      <c r="C1430" s="24" t="s">
        <v>545</v>
      </c>
      <c r="D1430" s="63">
        <v>1</v>
      </c>
      <c r="E1430" s="286"/>
      <c r="F1430" s="101">
        <f t="shared" si="42"/>
        <v>0</v>
      </c>
      <c r="K1430" s="350"/>
    </row>
    <row r="1431" spans="1:11" ht="27.75" customHeight="1" outlineLevel="2">
      <c r="A1431" s="51" t="s">
        <v>3799</v>
      </c>
      <c r="B1431" s="28" t="s">
        <v>3800</v>
      </c>
      <c r="C1431" s="24" t="s">
        <v>545</v>
      </c>
      <c r="D1431" s="63">
        <v>1</v>
      </c>
      <c r="E1431" s="286"/>
      <c r="F1431" s="101">
        <f t="shared" si="42"/>
        <v>0</v>
      </c>
      <c r="K1431" s="350"/>
    </row>
    <row r="1432" spans="1:11" ht="27.75" customHeight="1" outlineLevel="2">
      <c r="A1432" s="51" t="s">
        <v>3801</v>
      </c>
      <c r="B1432" s="28" t="s">
        <v>3802</v>
      </c>
      <c r="C1432" s="24" t="s">
        <v>545</v>
      </c>
      <c r="D1432" s="63">
        <v>1</v>
      </c>
      <c r="E1432" s="286"/>
      <c r="F1432" s="101">
        <f t="shared" si="42"/>
        <v>0</v>
      </c>
      <c r="K1432" s="350"/>
    </row>
    <row r="1433" spans="1:11" ht="27.75" customHeight="1" outlineLevel="2">
      <c r="A1433" s="51" t="s">
        <v>3803</v>
      </c>
      <c r="B1433" s="28" t="s">
        <v>3804</v>
      </c>
      <c r="C1433" s="24" t="s">
        <v>545</v>
      </c>
      <c r="D1433" s="63">
        <v>1</v>
      </c>
      <c r="E1433" s="286"/>
      <c r="F1433" s="101">
        <f t="shared" si="42"/>
        <v>0</v>
      </c>
      <c r="K1433" s="350"/>
    </row>
    <row r="1434" spans="1:11" ht="27.75" customHeight="1" outlineLevel="2">
      <c r="A1434" s="51" t="s">
        <v>3805</v>
      </c>
      <c r="B1434" s="28" t="s">
        <v>3806</v>
      </c>
      <c r="C1434" s="24" t="s">
        <v>545</v>
      </c>
      <c r="D1434" s="63">
        <v>1</v>
      </c>
      <c r="E1434" s="286"/>
      <c r="F1434" s="101">
        <f t="shared" si="42"/>
        <v>0</v>
      </c>
      <c r="K1434" s="350"/>
    </row>
    <row r="1435" spans="1:11" ht="27.75" customHeight="1" outlineLevel="2">
      <c r="A1435" s="51" t="s">
        <v>3807</v>
      </c>
      <c r="B1435" s="28" t="s">
        <v>3808</v>
      </c>
      <c r="C1435" s="24" t="s">
        <v>545</v>
      </c>
      <c r="D1435" s="63">
        <v>1</v>
      </c>
      <c r="E1435" s="286"/>
      <c r="F1435" s="101">
        <f t="shared" si="42"/>
        <v>0</v>
      </c>
      <c r="K1435" s="350"/>
    </row>
    <row r="1436" spans="1:11" ht="27.75" customHeight="1" outlineLevel="2">
      <c r="A1436" s="51" t="s">
        <v>3809</v>
      </c>
      <c r="B1436" s="28" t="s">
        <v>3810</v>
      </c>
      <c r="C1436" s="24" t="s">
        <v>545</v>
      </c>
      <c r="D1436" s="63">
        <v>1</v>
      </c>
      <c r="E1436" s="286"/>
      <c r="F1436" s="101">
        <f t="shared" si="42"/>
        <v>0</v>
      </c>
      <c r="K1436" s="350"/>
    </row>
    <row r="1437" spans="1:11" ht="27.75" customHeight="1" outlineLevel="2">
      <c r="A1437" s="51" t="s">
        <v>3811</v>
      </c>
      <c r="B1437" s="28" t="s">
        <v>3812</v>
      </c>
      <c r="C1437" s="24" t="s">
        <v>545</v>
      </c>
      <c r="D1437" s="63">
        <v>1</v>
      </c>
      <c r="E1437" s="286"/>
      <c r="F1437" s="101">
        <f t="shared" si="42"/>
        <v>0</v>
      </c>
      <c r="K1437" s="350"/>
    </row>
    <row r="1438" spans="1:11" ht="27.75" customHeight="1" outlineLevel="2">
      <c r="A1438" s="51" t="s">
        <v>3813</v>
      </c>
      <c r="B1438" s="28" t="s">
        <v>3814</v>
      </c>
      <c r="C1438" s="24" t="s">
        <v>545</v>
      </c>
      <c r="D1438" s="63">
        <v>1</v>
      </c>
      <c r="E1438" s="286"/>
      <c r="F1438" s="101">
        <f t="shared" si="42"/>
        <v>0</v>
      </c>
      <c r="K1438" s="350"/>
    </row>
    <row r="1439" spans="1:11" ht="27.75" customHeight="1" outlineLevel="2">
      <c r="A1439" s="51" t="s">
        <v>3815</v>
      </c>
      <c r="B1439" s="28" t="s">
        <v>3816</v>
      </c>
      <c r="C1439" s="24" t="s">
        <v>545</v>
      </c>
      <c r="D1439" s="63">
        <v>1</v>
      </c>
      <c r="E1439" s="286"/>
      <c r="F1439" s="101">
        <f t="shared" si="42"/>
        <v>0</v>
      </c>
      <c r="K1439" s="350"/>
    </row>
    <row r="1440" spans="1:11" ht="27.75" customHeight="1" outlineLevel="2">
      <c r="A1440" s="51" t="s">
        <v>3817</v>
      </c>
      <c r="B1440" s="28" t="s">
        <v>3818</v>
      </c>
      <c r="C1440" s="24" t="s">
        <v>545</v>
      </c>
      <c r="D1440" s="63">
        <v>1</v>
      </c>
      <c r="E1440" s="286"/>
      <c r="F1440" s="101">
        <f t="shared" si="42"/>
        <v>0</v>
      </c>
      <c r="K1440" s="350"/>
    </row>
    <row r="1441" spans="1:11" ht="27.75" customHeight="1" outlineLevel="2">
      <c r="A1441" s="51" t="s">
        <v>3819</v>
      </c>
      <c r="B1441" s="28" t="s">
        <v>3820</v>
      </c>
      <c r="C1441" s="24" t="s">
        <v>545</v>
      </c>
      <c r="D1441" s="63">
        <v>1</v>
      </c>
      <c r="E1441" s="286"/>
      <c r="F1441" s="101">
        <f t="shared" si="42"/>
        <v>0</v>
      </c>
      <c r="K1441" s="350"/>
    </row>
    <row r="1442" spans="1:11" ht="27.75" customHeight="1" outlineLevel="2">
      <c r="A1442" s="51" t="s">
        <v>3821</v>
      </c>
      <c r="B1442" s="28" t="s">
        <v>3822</v>
      </c>
      <c r="C1442" s="24" t="s">
        <v>545</v>
      </c>
      <c r="D1442" s="63">
        <v>1</v>
      </c>
      <c r="E1442" s="286"/>
      <c r="F1442" s="101">
        <f t="shared" si="42"/>
        <v>0</v>
      </c>
      <c r="K1442" s="350"/>
    </row>
    <row r="1443" spans="1:11" ht="27.75" customHeight="1" outlineLevel="2">
      <c r="A1443" s="51" t="s">
        <v>3823</v>
      </c>
      <c r="B1443" s="28" t="s">
        <v>3824</v>
      </c>
      <c r="C1443" s="24" t="s">
        <v>545</v>
      </c>
      <c r="D1443" s="63">
        <v>1</v>
      </c>
      <c r="E1443" s="286"/>
      <c r="F1443" s="101">
        <f t="shared" si="42"/>
        <v>0</v>
      </c>
      <c r="K1443" s="350"/>
    </row>
    <row r="1444" spans="1:11" ht="27.75" customHeight="1" outlineLevel="2">
      <c r="A1444" s="51" t="s">
        <v>3825</v>
      </c>
      <c r="B1444" s="28" t="s">
        <v>3826</v>
      </c>
      <c r="C1444" s="24" t="s">
        <v>545</v>
      </c>
      <c r="D1444" s="63">
        <v>1</v>
      </c>
      <c r="E1444" s="286"/>
      <c r="F1444" s="101">
        <f t="shared" si="42"/>
        <v>0</v>
      </c>
      <c r="K1444" s="350"/>
    </row>
    <row r="1445" spans="1:11" ht="27.75" customHeight="1" outlineLevel="2">
      <c r="A1445" s="51" t="s">
        <v>3827</v>
      </c>
      <c r="B1445" s="28" t="s">
        <v>3828</v>
      </c>
      <c r="C1445" s="24" t="s">
        <v>545</v>
      </c>
      <c r="D1445" s="63">
        <v>1</v>
      </c>
      <c r="E1445" s="286"/>
      <c r="F1445" s="101">
        <f t="shared" si="42"/>
        <v>0</v>
      </c>
      <c r="K1445" s="350"/>
    </row>
    <row r="1446" spans="1:11" ht="27.75" customHeight="1" outlineLevel="2">
      <c r="A1446" s="51" t="s">
        <v>3829</v>
      </c>
      <c r="B1446" s="28" t="s">
        <v>3830</v>
      </c>
      <c r="C1446" s="24" t="s">
        <v>545</v>
      </c>
      <c r="D1446" s="63">
        <v>1</v>
      </c>
      <c r="E1446" s="286"/>
      <c r="F1446" s="101">
        <f t="shared" si="42"/>
        <v>0</v>
      </c>
      <c r="K1446" s="350"/>
    </row>
    <row r="1447" spans="1:11" ht="27.75" customHeight="1" outlineLevel="2">
      <c r="A1447" s="51" t="s">
        <v>3831</v>
      </c>
      <c r="B1447" s="28" t="s">
        <v>3832</v>
      </c>
      <c r="C1447" s="24" t="s">
        <v>545</v>
      </c>
      <c r="D1447" s="63">
        <v>1</v>
      </c>
      <c r="E1447" s="286"/>
      <c r="F1447" s="101">
        <f t="shared" si="42"/>
        <v>0</v>
      </c>
      <c r="K1447" s="350"/>
    </row>
    <row r="1448" spans="1:11" ht="27.75" customHeight="1" outlineLevel="2">
      <c r="A1448" s="51" t="s">
        <v>3833</v>
      </c>
      <c r="B1448" s="28" t="s">
        <v>3834</v>
      </c>
      <c r="C1448" s="24" t="s">
        <v>545</v>
      </c>
      <c r="D1448" s="63">
        <v>1</v>
      </c>
      <c r="E1448" s="286"/>
      <c r="F1448" s="101">
        <f t="shared" si="42"/>
        <v>0</v>
      </c>
      <c r="K1448" s="350"/>
    </row>
    <row r="1449" spans="1:11" ht="27.75" customHeight="1" outlineLevel="2">
      <c r="A1449" s="51" t="s">
        <v>3835</v>
      </c>
      <c r="B1449" s="28" t="s">
        <v>3836</v>
      </c>
      <c r="C1449" s="24" t="s">
        <v>545</v>
      </c>
      <c r="D1449" s="63">
        <v>1</v>
      </c>
      <c r="E1449" s="286"/>
      <c r="F1449" s="101">
        <f t="shared" si="42"/>
        <v>0</v>
      </c>
      <c r="K1449" s="350"/>
    </row>
    <row r="1450" spans="1:11" ht="27.75" customHeight="1" outlineLevel="2">
      <c r="A1450" s="51" t="s">
        <v>3837</v>
      </c>
      <c r="B1450" s="28" t="s">
        <v>3838</v>
      </c>
      <c r="C1450" s="24" t="s">
        <v>545</v>
      </c>
      <c r="D1450" s="63">
        <v>1</v>
      </c>
      <c r="E1450" s="286"/>
      <c r="F1450" s="101">
        <f t="shared" si="42"/>
        <v>0</v>
      </c>
      <c r="K1450" s="350"/>
    </row>
    <row r="1451" spans="1:11" ht="27.75" customHeight="1" outlineLevel="2">
      <c r="A1451" s="51" t="s">
        <v>3839</v>
      </c>
      <c r="B1451" s="28" t="s">
        <v>3840</v>
      </c>
      <c r="C1451" s="24" t="s">
        <v>545</v>
      </c>
      <c r="D1451" s="63">
        <v>1</v>
      </c>
      <c r="E1451" s="286"/>
      <c r="F1451" s="101">
        <f t="shared" si="42"/>
        <v>0</v>
      </c>
      <c r="K1451" s="350"/>
    </row>
    <row r="1452" spans="1:11" ht="27.75" customHeight="1" outlineLevel="2">
      <c r="A1452" s="51" t="s">
        <v>3841</v>
      </c>
      <c r="B1452" s="28" t="s">
        <v>3842</v>
      </c>
      <c r="C1452" s="24" t="s">
        <v>545</v>
      </c>
      <c r="D1452" s="63">
        <v>1</v>
      </c>
      <c r="E1452" s="286"/>
      <c r="F1452" s="101">
        <f t="shared" si="42"/>
        <v>0</v>
      </c>
      <c r="K1452" s="350"/>
    </row>
    <row r="1453" spans="1:11" ht="27.75" customHeight="1" outlineLevel="2">
      <c r="A1453" s="51" t="s">
        <v>3843</v>
      </c>
      <c r="B1453" s="28" t="s">
        <v>3844</v>
      </c>
      <c r="C1453" s="24" t="s">
        <v>545</v>
      </c>
      <c r="D1453" s="63">
        <v>1</v>
      </c>
      <c r="E1453" s="286"/>
      <c r="F1453" s="101">
        <f t="shared" si="42"/>
        <v>0</v>
      </c>
      <c r="K1453" s="350"/>
    </row>
    <row r="1454" spans="1:11" ht="27.75" customHeight="1" outlineLevel="2">
      <c r="A1454" s="51" t="s">
        <v>3845</v>
      </c>
      <c r="B1454" s="28" t="s">
        <v>3846</v>
      </c>
      <c r="C1454" s="24" t="s">
        <v>545</v>
      </c>
      <c r="D1454" s="63">
        <v>1</v>
      </c>
      <c r="E1454" s="286"/>
      <c r="F1454" s="101">
        <f t="shared" si="42"/>
        <v>0</v>
      </c>
      <c r="K1454" s="350"/>
    </row>
    <row r="1455" spans="1:11" ht="27.75" customHeight="1" outlineLevel="2">
      <c r="A1455" s="51" t="s">
        <v>3847</v>
      </c>
      <c r="B1455" s="28" t="s">
        <v>3848</v>
      </c>
      <c r="C1455" s="24" t="s">
        <v>545</v>
      </c>
      <c r="D1455" s="63">
        <v>1</v>
      </c>
      <c r="E1455" s="286"/>
      <c r="F1455" s="101">
        <f t="shared" si="42"/>
        <v>0</v>
      </c>
      <c r="K1455" s="350"/>
    </row>
    <row r="1456" spans="1:11" ht="27.75" customHeight="1" outlineLevel="2">
      <c r="A1456" s="51" t="s">
        <v>3849</v>
      </c>
      <c r="B1456" s="28" t="s">
        <v>3850</v>
      </c>
      <c r="C1456" s="24" t="s">
        <v>545</v>
      </c>
      <c r="D1456" s="63">
        <v>1</v>
      </c>
      <c r="E1456" s="286"/>
      <c r="F1456" s="101">
        <f t="shared" si="42"/>
        <v>0</v>
      </c>
      <c r="K1456" s="350"/>
    </row>
    <row r="1457" spans="1:11" ht="27.75" customHeight="1" outlineLevel="2">
      <c r="A1457" s="51" t="s">
        <v>3851</v>
      </c>
      <c r="B1457" s="28" t="s">
        <v>3852</v>
      </c>
      <c r="C1457" s="24" t="s">
        <v>545</v>
      </c>
      <c r="D1457" s="63">
        <v>1</v>
      </c>
      <c r="E1457" s="286"/>
      <c r="F1457" s="101">
        <f t="shared" si="42"/>
        <v>0</v>
      </c>
      <c r="K1457" s="350"/>
    </row>
    <row r="1458" spans="1:11" ht="27.75" customHeight="1" outlineLevel="2">
      <c r="A1458" s="51" t="s">
        <v>3853</v>
      </c>
      <c r="B1458" s="28" t="s">
        <v>3854</v>
      </c>
      <c r="C1458" s="24" t="s">
        <v>545</v>
      </c>
      <c r="D1458" s="63">
        <v>1</v>
      </c>
      <c r="E1458" s="286"/>
      <c r="F1458" s="101">
        <f t="shared" si="42"/>
        <v>0</v>
      </c>
      <c r="K1458" s="350"/>
    </row>
    <row r="1459" spans="1:11" ht="27.75" customHeight="1" outlineLevel="2">
      <c r="A1459" s="51" t="s">
        <v>3855</v>
      </c>
      <c r="B1459" s="28" t="s">
        <v>3856</v>
      </c>
      <c r="C1459" s="24" t="s">
        <v>545</v>
      </c>
      <c r="D1459" s="63">
        <v>1</v>
      </c>
      <c r="E1459" s="286"/>
      <c r="F1459" s="101">
        <f t="shared" si="42"/>
        <v>0</v>
      </c>
      <c r="K1459" s="350"/>
    </row>
    <row r="1460" spans="1:11" ht="27.75" customHeight="1" outlineLevel="2">
      <c r="A1460" s="51" t="s">
        <v>3857</v>
      </c>
      <c r="B1460" s="28" t="s">
        <v>3858</v>
      </c>
      <c r="C1460" s="24" t="s">
        <v>545</v>
      </c>
      <c r="D1460" s="63">
        <v>1</v>
      </c>
      <c r="E1460" s="286"/>
      <c r="F1460" s="101">
        <f t="shared" si="42"/>
        <v>0</v>
      </c>
      <c r="K1460" s="350"/>
    </row>
    <row r="1461" spans="1:11" ht="27.75" customHeight="1" outlineLevel="2">
      <c r="A1461" s="51" t="s">
        <v>3859</v>
      </c>
      <c r="B1461" s="28" t="s">
        <v>3860</v>
      </c>
      <c r="C1461" s="24" t="s">
        <v>545</v>
      </c>
      <c r="D1461" s="63">
        <v>1</v>
      </c>
      <c r="E1461" s="286"/>
      <c r="F1461" s="101">
        <f t="shared" si="42"/>
        <v>0</v>
      </c>
      <c r="K1461" s="350"/>
    </row>
    <row r="1462" spans="1:11" ht="27.75" customHeight="1" outlineLevel="2">
      <c r="A1462" s="51" t="s">
        <v>3861</v>
      </c>
      <c r="B1462" s="28" t="s">
        <v>3862</v>
      </c>
      <c r="C1462" s="24" t="s">
        <v>545</v>
      </c>
      <c r="D1462" s="63">
        <v>1</v>
      </c>
      <c r="E1462" s="286"/>
      <c r="F1462" s="101">
        <f t="shared" si="42"/>
        <v>0</v>
      </c>
      <c r="K1462" s="350"/>
    </row>
    <row r="1463" spans="1:11" ht="27.75" customHeight="1" outlineLevel="2">
      <c r="A1463" s="51" t="s">
        <v>3863</v>
      </c>
      <c r="B1463" s="28" t="s">
        <v>3864</v>
      </c>
      <c r="C1463" s="24" t="s">
        <v>545</v>
      </c>
      <c r="D1463" s="63">
        <v>1</v>
      </c>
      <c r="E1463" s="286"/>
      <c r="F1463" s="101">
        <f t="shared" si="42"/>
        <v>0</v>
      </c>
      <c r="K1463" s="350"/>
    </row>
    <row r="1464" spans="1:11" ht="27.75" customHeight="1" outlineLevel="2">
      <c r="A1464" s="51" t="s">
        <v>3865</v>
      </c>
      <c r="B1464" s="28" t="s">
        <v>3866</v>
      </c>
      <c r="C1464" s="24" t="s">
        <v>545</v>
      </c>
      <c r="D1464" s="63">
        <v>1</v>
      </c>
      <c r="E1464" s="286"/>
      <c r="F1464" s="101">
        <f t="shared" si="42"/>
        <v>0</v>
      </c>
      <c r="K1464" s="350"/>
    </row>
    <row r="1465" spans="1:11" ht="27.75" customHeight="1" outlineLevel="2">
      <c r="A1465" s="51" t="s">
        <v>3867</v>
      </c>
      <c r="B1465" s="28" t="s">
        <v>3868</v>
      </c>
      <c r="C1465" s="24" t="s">
        <v>545</v>
      </c>
      <c r="D1465" s="63">
        <v>1</v>
      </c>
      <c r="E1465" s="286"/>
      <c r="F1465" s="101">
        <f t="shared" si="42"/>
        <v>0</v>
      </c>
      <c r="K1465" s="350"/>
    </row>
    <row r="1466" spans="1:11" ht="27.75" customHeight="1" outlineLevel="2">
      <c r="A1466" s="51" t="s">
        <v>3869</v>
      </c>
      <c r="B1466" s="28" t="s">
        <v>3870</v>
      </c>
      <c r="C1466" s="24" t="s">
        <v>545</v>
      </c>
      <c r="D1466" s="63">
        <v>1</v>
      </c>
      <c r="E1466" s="286"/>
      <c r="F1466" s="101">
        <f t="shared" si="42"/>
        <v>0</v>
      </c>
      <c r="K1466" s="350"/>
    </row>
    <row r="1467" spans="1:11" ht="27.75" customHeight="1" outlineLevel="2">
      <c r="A1467" s="51" t="s">
        <v>3871</v>
      </c>
      <c r="B1467" s="28" t="s">
        <v>3872</v>
      </c>
      <c r="C1467" s="24" t="s">
        <v>545</v>
      </c>
      <c r="D1467" s="63">
        <v>1</v>
      </c>
      <c r="E1467" s="286"/>
      <c r="F1467" s="101">
        <f t="shared" si="42"/>
        <v>0</v>
      </c>
      <c r="K1467" s="350"/>
    </row>
    <row r="1468" spans="1:11" ht="27.75" customHeight="1" outlineLevel="2">
      <c r="A1468" s="51" t="s">
        <v>3873</v>
      </c>
      <c r="B1468" s="28" t="s">
        <v>3874</v>
      </c>
      <c r="C1468" s="24" t="s">
        <v>545</v>
      </c>
      <c r="D1468" s="63">
        <v>1</v>
      </c>
      <c r="E1468" s="286"/>
      <c r="F1468" s="101">
        <f t="shared" si="42"/>
        <v>0</v>
      </c>
      <c r="K1468" s="350"/>
    </row>
    <row r="1469" spans="1:11" ht="27.75" customHeight="1" outlineLevel="2">
      <c r="A1469" s="51" t="s">
        <v>3875</v>
      </c>
      <c r="B1469" s="28" t="s">
        <v>3876</v>
      </c>
      <c r="C1469" s="24" t="s">
        <v>545</v>
      </c>
      <c r="D1469" s="63">
        <v>1</v>
      </c>
      <c r="E1469" s="286"/>
      <c r="F1469" s="101">
        <f t="shared" si="42"/>
        <v>0</v>
      </c>
      <c r="K1469" s="350"/>
    </row>
    <row r="1470" spans="1:11" ht="27.75" customHeight="1" outlineLevel="2">
      <c r="A1470" s="51" t="s">
        <v>3877</v>
      </c>
      <c r="B1470" s="28" t="s">
        <v>3878</v>
      </c>
      <c r="C1470" s="24" t="s">
        <v>545</v>
      </c>
      <c r="D1470" s="63">
        <v>1</v>
      </c>
      <c r="E1470" s="286"/>
      <c r="F1470" s="101">
        <f t="shared" ref="F1470:F1533" si="43">TRUNC(D1470*E1470,2)</f>
        <v>0</v>
      </c>
      <c r="K1470" s="350"/>
    </row>
    <row r="1471" spans="1:11" ht="27.75" customHeight="1" outlineLevel="2">
      <c r="A1471" s="51" t="s">
        <v>3879</v>
      </c>
      <c r="B1471" s="28" t="s">
        <v>3880</v>
      </c>
      <c r="C1471" s="24" t="s">
        <v>545</v>
      </c>
      <c r="D1471" s="63">
        <v>1</v>
      </c>
      <c r="E1471" s="286"/>
      <c r="F1471" s="101">
        <f t="shared" si="43"/>
        <v>0</v>
      </c>
      <c r="K1471" s="350"/>
    </row>
    <row r="1472" spans="1:11" ht="27.75" customHeight="1" outlineLevel="2">
      <c r="A1472" s="51" t="s">
        <v>3881</v>
      </c>
      <c r="B1472" s="28" t="s">
        <v>3882</v>
      </c>
      <c r="C1472" s="24" t="s">
        <v>545</v>
      </c>
      <c r="D1472" s="63">
        <v>1</v>
      </c>
      <c r="E1472" s="286"/>
      <c r="F1472" s="101">
        <f t="shared" si="43"/>
        <v>0</v>
      </c>
      <c r="K1472" s="350"/>
    </row>
    <row r="1473" spans="1:11" ht="27.75" customHeight="1" outlineLevel="2">
      <c r="A1473" s="51" t="s">
        <v>3883</v>
      </c>
      <c r="B1473" s="28" t="s">
        <v>3884</v>
      </c>
      <c r="C1473" s="24" t="s">
        <v>545</v>
      </c>
      <c r="D1473" s="63">
        <v>1</v>
      </c>
      <c r="E1473" s="286"/>
      <c r="F1473" s="101">
        <f t="shared" si="43"/>
        <v>0</v>
      </c>
      <c r="K1473" s="350"/>
    </row>
    <row r="1474" spans="1:11" ht="27.75" customHeight="1" outlineLevel="2">
      <c r="A1474" s="51" t="s">
        <v>3885</v>
      </c>
      <c r="B1474" s="28" t="s">
        <v>3886</v>
      </c>
      <c r="C1474" s="24" t="s">
        <v>545</v>
      </c>
      <c r="D1474" s="63">
        <v>1</v>
      </c>
      <c r="E1474" s="286"/>
      <c r="F1474" s="101">
        <f t="shared" si="43"/>
        <v>0</v>
      </c>
      <c r="K1474" s="350"/>
    </row>
    <row r="1475" spans="1:11" ht="27.75" customHeight="1" outlineLevel="2">
      <c r="A1475" s="51" t="s">
        <v>3887</v>
      </c>
      <c r="B1475" s="28" t="s">
        <v>3888</v>
      </c>
      <c r="C1475" s="24" t="s">
        <v>545</v>
      </c>
      <c r="D1475" s="63">
        <v>1</v>
      </c>
      <c r="E1475" s="286"/>
      <c r="F1475" s="101">
        <f t="shared" si="43"/>
        <v>0</v>
      </c>
      <c r="K1475" s="350"/>
    </row>
    <row r="1476" spans="1:11" ht="27.75" customHeight="1" outlineLevel="2">
      <c r="A1476" s="51" t="s">
        <v>3889</v>
      </c>
      <c r="B1476" s="28" t="s">
        <v>3890</v>
      </c>
      <c r="C1476" s="24" t="s">
        <v>545</v>
      </c>
      <c r="D1476" s="63">
        <v>1</v>
      </c>
      <c r="E1476" s="286"/>
      <c r="F1476" s="101">
        <f t="shared" si="43"/>
        <v>0</v>
      </c>
      <c r="K1476" s="350"/>
    </row>
    <row r="1477" spans="1:11" ht="27.75" customHeight="1" outlineLevel="2">
      <c r="A1477" s="51" t="s">
        <v>3891</v>
      </c>
      <c r="B1477" s="28" t="s">
        <v>3892</v>
      </c>
      <c r="C1477" s="24" t="s">
        <v>545</v>
      </c>
      <c r="D1477" s="63">
        <v>1</v>
      </c>
      <c r="E1477" s="286"/>
      <c r="F1477" s="101">
        <f t="shared" si="43"/>
        <v>0</v>
      </c>
      <c r="K1477" s="350"/>
    </row>
    <row r="1478" spans="1:11" ht="27.75" customHeight="1" outlineLevel="2">
      <c r="A1478" s="51" t="s">
        <v>3893</v>
      </c>
      <c r="B1478" s="28" t="s">
        <v>3894</v>
      </c>
      <c r="C1478" s="24" t="s">
        <v>545</v>
      </c>
      <c r="D1478" s="63">
        <v>1</v>
      </c>
      <c r="E1478" s="286"/>
      <c r="F1478" s="101">
        <f t="shared" si="43"/>
        <v>0</v>
      </c>
      <c r="K1478" s="350"/>
    </row>
    <row r="1479" spans="1:11" ht="27.75" customHeight="1" outlineLevel="2">
      <c r="A1479" s="51" t="s">
        <v>3895</v>
      </c>
      <c r="B1479" s="28" t="s">
        <v>3896</v>
      </c>
      <c r="C1479" s="24" t="s">
        <v>545</v>
      </c>
      <c r="D1479" s="63">
        <v>1</v>
      </c>
      <c r="E1479" s="286"/>
      <c r="F1479" s="101">
        <f t="shared" si="43"/>
        <v>0</v>
      </c>
      <c r="K1479" s="350"/>
    </row>
    <row r="1480" spans="1:11" ht="27.75" customHeight="1" outlineLevel="2">
      <c r="A1480" s="51" t="s">
        <v>3897</v>
      </c>
      <c r="B1480" s="28" t="s">
        <v>3898</v>
      </c>
      <c r="C1480" s="24" t="s">
        <v>545</v>
      </c>
      <c r="D1480" s="63">
        <v>1</v>
      </c>
      <c r="E1480" s="286"/>
      <c r="F1480" s="101">
        <f t="shared" si="43"/>
        <v>0</v>
      </c>
      <c r="K1480" s="350"/>
    </row>
    <row r="1481" spans="1:11" ht="27.75" customHeight="1" outlineLevel="2">
      <c r="A1481" s="51" t="s">
        <v>3899</v>
      </c>
      <c r="B1481" s="28" t="s">
        <v>3900</v>
      </c>
      <c r="C1481" s="24" t="s">
        <v>545</v>
      </c>
      <c r="D1481" s="63">
        <v>1</v>
      </c>
      <c r="E1481" s="286"/>
      <c r="F1481" s="101">
        <f t="shared" si="43"/>
        <v>0</v>
      </c>
      <c r="K1481" s="350"/>
    </row>
    <row r="1482" spans="1:11" ht="27.75" customHeight="1" outlineLevel="2">
      <c r="A1482" s="51" t="s">
        <v>3901</v>
      </c>
      <c r="B1482" s="28" t="s">
        <v>3902</v>
      </c>
      <c r="C1482" s="24" t="s">
        <v>545</v>
      </c>
      <c r="D1482" s="63">
        <v>1</v>
      </c>
      <c r="E1482" s="286"/>
      <c r="F1482" s="101">
        <f t="shared" si="43"/>
        <v>0</v>
      </c>
      <c r="K1482" s="350"/>
    </row>
    <row r="1483" spans="1:11" ht="27.75" customHeight="1" outlineLevel="2">
      <c r="A1483" s="51" t="s">
        <v>3903</v>
      </c>
      <c r="B1483" s="28" t="s">
        <v>3904</v>
      </c>
      <c r="C1483" s="24" t="s">
        <v>545</v>
      </c>
      <c r="D1483" s="63">
        <v>1</v>
      </c>
      <c r="E1483" s="286"/>
      <c r="F1483" s="101">
        <f t="shared" si="43"/>
        <v>0</v>
      </c>
      <c r="K1483" s="350"/>
    </row>
    <row r="1484" spans="1:11" ht="27.75" customHeight="1" outlineLevel="2">
      <c r="A1484" s="51" t="s">
        <v>3905</v>
      </c>
      <c r="B1484" s="28" t="s">
        <v>3906</v>
      </c>
      <c r="C1484" s="24" t="s">
        <v>545</v>
      </c>
      <c r="D1484" s="63">
        <v>1</v>
      </c>
      <c r="E1484" s="286"/>
      <c r="F1484" s="101">
        <f t="shared" si="43"/>
        <v>0</v>
      </c>
      <c r="K1484" s="350"/>
    </row>
    <row r="1485" spans="1:11" ht="27.75" customHeight="1" outlineLevel="2">
      <c r="A1485" s="51" t="s">
        <v>3907</v>
      </c>
      <c r="B1485" s="28" t="s">
        <v>3908</v>
      </c>
      <c r="C1485" s="24" t="s">
        <v>545</v>
      </c>
      <c r="D1485" s="63">
        <v>1</v>
      </c>
      <c r="E1485" s="286"/>
      <c r="F1485" s="101">
        <f t="shared" si="43"/>
        <v>0</v>
      </c>
      <c r="K1485" s="350"/>
    </row>
    <row r="1486" spans="1:11" ht="27.75" customHeight="1" outlineLevel="2">
      <c r="A1486" s="51" t="s">
        <v>3909</v>
      </c>
      <c r="B1486" s="28" t="s">
        <v>3910</v>
      </c>
      <c r="C1486" s="24" t="s">
        <v>545</v>
      </c>
      <c r="D1486" s="63">
        <v>1</v>
      </c>
      <c r="E1486" s="286"/>
      <c r="F1486" s="101">
        <f t="shared" si="43"/>
        <v>0</v>
      </c>
      <c r="K1486" s="350"/>
    </row>
    <row r="1487" spans="1:11" ht="27.75" customHeight="1" outlineLevel="2">
      <c r="A1487" s="51" t="s">
        <v>3911</v>
      </c>
      <c r="B1487" s="28" t="s">
        <v>3912</v>
      </c>
      <c r="C1487" s="24" t="s">
        <v>545</v>
      </c>
      <c r="D1487" s="63">
        <v>1</v>
      </c>
      <c r="E1487" s="286"/>
      <c r="F1487" s="101">
        <f t="shared" si="43"/>
        <v>0</v>
      </c>
      <c r="K1487" s="350"/>
    </row>
    <row r="1488" spans="1:11" ht="27.75" customHeight="1" outlineLevel="2">
      <c r="A1488" s="51" t="s">
        <v>3913</v>
      </c>
      <c r="B1488" s="28" t="s">
        <v>3914</v>
      </c>
      <c r="C1488" s="24" t="s">
        <v>545</v>
      </c>
      <c r="D1488" s="63">
        <v>1</v>
      </c>
      <c r="E1488" s="286"/>
      <c r="F1488" s="101">
        <f t="shared" si="43"/>
        <v>0</v>
      </c>
      <c r="K1488" s="350"/>
    </row>
    <row r="1489" spans="1:11" ht="27.75" customHeight="1" outlineLevel="2">
      <c r="A1489" s="51" t="s">
        <v>3915</v>
      </c>
      <c r="B1489" s="28" t="s">
        <v>3916</v>
      </c>
      <c r="C1489" s="24" t="s">
        <v>545</v>
      </c>
      <c r="D1489" s="63">
        <v>1</v>
      </c>
      <c r="E1489" s="286"/>
      <c r="F1489" s="101">
        <f t="shared" si="43"/>
        <v>0</v>
      </c>
      <c r="K1489" s="350"/>
    </row>
    <row r="1490" spans="1:11" ht="27.75" customHeight="1" outlineLevel="2">
      <c r="A1490" s="51" t="s">
        <v>3917</v>
      </c>
      <c r="B1490" s="28" t="s">
        <v>3918</v>
      </c>
      <c r="C1490" s="24" t="s">
        <v>545</v>
      </c>
      <c r="D1490" s="63">
        <v>1</v>
      </c>
      <c r="E1490" s="286"/>
      <c r="F1490" s="101">
        <f t="shared" si="43"/>
        <v>0</v>
      </c>
      <c r="K1490" s="350"/>
    </row>
    <row r="1491" spans="1:11" ht="27.75" customHeight="1" outlineLevel="2">
      <c r="A1491" s="51" t="s">
        <v>3919</v>
      </c>
      <c r="B1491" s="28" t="s">
        <v>3920</v>
      </c>
      <c r="C1491" s="24" t="s">
        <v>545</v>
      </c>
      <c r="D1491" s="63">
        <v>1</v>
      </c>
      <c r="E1491" s="286"/>
      <c r="F1491" s="101">
        <f t="shared" si="43"/>
        <v>0</v>
      </c>
      <c r="K1491" s="350"/>
    </row>
    <row r="1492" spans="1:11" ht="27.75" customHeight="1" outlineLevel="2">
      <c r="A1492" s="51" t="s">
        <v>3921</v>
      </c>
      <c r="B1492" s="28" t="s">
        <v>3922</v>
      </c>
      <c r="C1492" s="24" t="s">
        <v>545</v>
      </c>
      <c r="D1492" s="63">
        <v>1</v>
      </c>
      <c r="E1492" s="286"/>
      <c r="F1492" s="101">
        <f t="shared" si="43"/>
        <v>0</v>
      </c>
      <c r="K1492" s="350"/>
    </row>
    <row r="1493" spans="1:11" ht="27.75" customHeight="1" outlineLevel="2">
      <c r="A1493" s="51" t="s">
        <v>3923</v>
      </c>
      <c r="B1493" s="28" t="s">
        <v>3924</v>
      </c>
      <c r="C1493" s="24" t="s">
        <v>545</v>
      </c>
      <c r="D1493" s="63">
        <v>1</v>
      </c>
      <c r="E1493" s="286"/>
      <c r="F1493" s="101">
        <f t="shared" si="43"/>
        <v>0</v>
      </c>
      <c r="K1493" s="350"/>
    </row>
    <row r="1494" spans="1:11" ht="27.75" customHeight="1" outlineLevel="2">
      <c r="A1494" s="51" t="s">
        <v>3925</v>
      </c>
      <c r="B1494" s="28" t="s">
        <v>3926</v>
      </c>
      <c r="C1494" s="24" t="s">
        <v>545</v>
      </c>
      <c r="D1494" s="63">
        <v>1</v>
      </c>
      <c r="E1494" s="286"/>
      <c r="F1494" s="101">
        <f t="shared" si="43"/>
        <v>0</v>
      </c>
      <c r="K1494" s="350"/>
    </row>
    <row r="1495" spans="1:11" ht="27.75" customHeight="1" outlineLevel="2">
      <c r="A1495" s="51" t="s">
        <v>3927</v>
      </c>
      <c r="B1495" s="28" t="s">
        <v>3928</v>
      </c>
      <c r="C1495" s="24" t="s">
        <v>545</v>
      </c>
      <c r="D1495" s="63">
        <v>1</v>
      </c>
      <c r="E1495" s="286"/>
      <c r="F1495" s="101">
        <f t="shared" si="43"/>
        <v>0</v>
      </c>
      <c r="K1495" s="350"/>
    </row>
    <row r="1496" spans="1:11" ht="27.75" customHeight="1" outlineLevel="2">
      <c r="A1496" s="51" t="s">
        <v>3929</v>
      </c>
      <c r="B1496" s="28" t="s">
        <v>3930</v>
      </c>
      <c r="C1496" s="24" t="s">
        <v>545</v>
      </c>
      <c r="D1496" s="63">
        <v>1</v>
      </c>
      <c r="E1496" s="286"/>
      <c r="F1496" s="101">
        <f t="shared" si="43"/>
        <v>0</v>
      </c>
      <c r="K1496" s="350"/>
    </row>
    <row r="1497" spans="1:11" ht="27.75" customHeight="1" outlineLevel="2">
      <c r="A1497" s="51" t="s">
        <v>3931</v>
      </c>
      <c r="B1497" s="28" t="s">
        <v>3932</v>
      </c>
      <c r="C1497" s="24" t="s">
        <v>545</v>
      </c>
      <c r="D1497" s="63">
        <v>1</v>
      </c>
      <c r="E1497" s="286"/>
      <c r="F1497" s="101">
        <f t="shared" si="43"/>
        <v>0</v>
      </c>
      <c r="K1497" s="350"/>
    </row>
    <row r="1498" spans="1:11" ht="27.75" customHeight="1" outlineLevel="2">
      <c r="A1498" s="51" t="s">
        <v>3933</v>
      </c>
      <c r="B1498" s="28" t="s">
        <v>3934</v>
      </c>
      <c r="C1498" s="24" t="s">
        <v>545</v>
      </c>
      <c r="D1498" s="63">
        <v>1</v>
      </c>
      <c r="E1498" s="286"/>
      <c r="F1498" s="101">
        <f t="shared" si="43"/>
        <v>0</v>
      </c>
      <c r="K1498" s="350"/>
    </row>
    <row r="1499" spans="1:11" ht="27.75" customHeight="1" outlineLevel="2">
      <c r="A1499" s="51" t="s">
        <v>3935</v>
      </c>
      <c r="B1499" s="28" t="s">
        <v>3936</v>
      </c>
      <c r="C1499" s="24" t="s">
        <v>545</v>
      </c>
      <c r="D1499" s="63">
        <v>1</v>
      </c>
      <c r="E1499" s="286"/>
      <c r="F1499" s="101">
        <f t="shared" si="43"/>
        <v>0</v>
      </c>
      <c r="K1499" s="350"/>
    </row>
    <row r="1500" spans="1:11" ht="27.75" customHeight="1" outlineLevel="2">
      <c r="A1500" s="51" t="s">
        <v>3937</v>
      </c>
      <c r="B1500" s="28" t="s">
        <v>3938</v>
      </c>
      <c r="C1500" s="24" t="s">
        <v>545</v>
      </c>
      <c r="D1500" s="63">
        <v>1</v>
      </c>
      <c r="E1500" s="286"/>
      <c r="F1500" s="101">
        <f t="shared" si="43"/>
        <v>0</v>
      </c>
      <c r="K1500" s="350"/>
    </row>
    <row r="1501" spans="1:11" ht="27.75" customHeight="1" outlineLevel="2">
      <c r="A1501" s="51" t="s">
        <v>3939</v>
      </c>
      <c r="B1501" s="28" t="s">
        <v>3940</v>
      </c>
      <c r="C1501" s="24" t="s">
        <v>545</v>
      </c>
      <c r="D1501" s="63">
        <v>1</v>
      </c>
      <c r="E1501" s="286"/>
      <c r="F1501" s="101">
        <f t="shared" si="43"/>
        <v>0</v>
      </c>
      <c r="K1501" s="350"/>
    </row>
    <row r="1502" spans="1:11" ht="27.75" customHeight="1" outlineLevel="2">
      <c r="A1502" s="51" t="s">
        <v>3941</v>
      </c>
      <c r="B1502" s="28" t="s">
        <v>3942</v>
      </c>
      <c r="C1502" s="24" t="s">
        <v>545</v>
      </c>
      <c r="D1502" s="63">
        <v>1</v>
      </c>
      <c r="E1502" s="286"/>
      <c r="F1502" s="101">
        <f t="shared" si="43"/>
        <v>0</v>
      </c>
      <c r="K1502" s="350"/>
    </row>
    <row r="1503" spans="1:11" ht="27.75" customHeight="1" outlineLevel="2">
      <c r="A1503" s="51" t="s">
        <v>3943</v>
      </c>
      <c r="B1503" s="28" t="s">
        <v>3944</v>
      </c>
      <c r="C1503" s="24" t="s">
        <v>545</v>
      </c>
      <c r="D1503" s="63">
        <v>1</v>
      </c>
      <c r="E1503" s="286"/>
      <c r="F1503" s="101">
        <f t="shared" si="43"/>
        <v>0</v>
      </c>
      <c r="K1503" s="350"/>
    </row>
    <row r="1504" spans="1:11" ht="27.75" customHeight="1" outlineLevel="2">
      <c r="A1504" s="51" t="s">
        <v>3945</v>
      </c>
      <c r="B1504" s="28" t="s">
        <v>3946</v>
      </c>
      <c r="C1504" s="24" t="s">
        <v>545</v>
      </c>
      <c r="D1504" s="63">
        <v>1</v>
      </c>
      <c r="E1504" s="286"/>
      <c r="F1504" s="101">
        <f t="shared" si="43"/>
        <v>0</v>
      </c>
      <c r="K1504" s="350"/>
    </row>
    <row r="1505" spans="1:11" ht="27.75" customHeight="1" outlineLevel="2">
      <c r="A1505" s="51" t="s">
        <v>3947</v>
      </c>
      <c r="B1505" s="28" t="s">
        <v>3948</v>
      </c>
      <c r="C1505" s="24" t="s">
        <v>545</v>
      </c>
      <c r="D1505" s="63">
        <v>1</v>
      </c>
      <c r="E1505" s="286"/>
      <c r="F1505" s="101">
        <f t="shared" si="43"/>
        <v>0</v>
      </c>
      <c r="K1505" s="350"/>
    </row>
    <row r="1506" spans="1:11" ht="27.75" customHeight="1" outlineLevel="2">
      <c r="A1506" s="51" t="s">
        <v>3949</v>
      </c>
      <c r="B1506" s="28" t="s">
        <v>3950</v>
      </c>
      <c r="C1506" s="24" t="s">
        <v>545</v>
      </c>
      <c r="D1506" s="63">
        <v>1</v>
      </c>
      <c r="E1506" s="286"/>
      <c r="F1506" s="101">
        <f t="shared" si="43"/>
        <v>0</v>
      </c>
      <c r="K1506" s="350"/>
    </row>
    <row r="1507" spans="1:11" ht="27.75" customHeight="1" outlineLevel="2">
      <c r="A1507" s="51" t="s">
        <v>3951</v>
      </c>
      <c r="B1507" s="28" t="s">
        <v>3952</v>
      </c>
      <c r="C1507" s="24" t="s">
        <v>545</v>
      </c>
      <c r="D1507" s="63">
        <v>1</v>
      </c>
      <c r="E1507" s="286"/>
      <c r="F1507" s="101">
        <f t="shared" si="43"/>
        <v>0</v>
      </c>
      <c r="K1507" s="350"/>
    </row>
    <row r="1508" spans="1:11" ht="27.75" customHeight="1" outlineLevel="2">
      <c r="A1508" s="51" t="s">
        <v>3953</v>
      </c>
      <c r="B1508" s="28" t="s">
        <v>3954</v>
      </c>
      <c r="C1508" s="24" t="s">
        <v>545</v>
      </c>
      <c r="D1508" s="63">
        <v>1</v>
      </c>
      <c r="E1508" s="286"/>
      <c r="F1508" s="101">
        <f t="shared" si="43"/>
        <v>0</v>
      </c>
      <c r="K1508" s="350"/>
    </row>
    <row r="1509" spans="1:11" ht="27.75" customHeight="1" outlineLevel="2">
      <c r="A1509" s="51" t="s">
        <v>3955</v>
      </c>
      <c r="B1509" s="28" t="s">
        <v>3956</v>
      </c>
      <c r="C1509" s="24" t="s">
        <v>545</v>
      </c>
      <c r="D1509" s="63">
        <v>1</v>
      </c>
      <c r="E1509" s="286"/>
      <c r="F1509" s="101">
        <f t="shared" si="43"/>
        <v>0</v>
      </c>
      <c r="K1509" s="350"/>
    </row>
    <row r="1510" spans="1:11" ht="27.75" customHeight="1" outlineLevel="2">
      <c r="A1510" s="51" t="s">
        <v>3957</v>
      </c>
      <c r="B1510" s="28" t="s">
        <v>3958</v>
      </c>
      <c r="C1510" s="24" t="s">
        <v>545</v>
      </c>
      <c r="D1510" s="63">
        <v>1</v>
      </c>
      <c r="E1510" s="286"/>
      <c r="F1510" s="101">
        <f t="shared" si="43"/>
        <v>0</v>
      </c>
      <c r="K1510" s="350"/>
    </row>
    <row r="1511" spans="1:11" ht="27.75" customHeight="1" outlineLevel="2">
      <c r="A1511" s="51" t="s">
        <v>3959</v>
      </c>
      <c r="B1511" s="28" t="s">
        <v>3960</v>
      </c>
      <c r="C1511" s="24" t="s">
        <v>545</v>
      </c>
      <c r="D1511" s="63">
        <v>1</v>
      </c>
      <c r="E1511" s="286"/>
      <c r="F1511" s="101">
        <f t="shared" si="43"/>
        <v>0</v>
      </c>
      <c r="K1511" s="350"/>
    </row>
    <row r="1512" spans="1:11" ht="27.75" customHeight="1" outlineLevel="2">
      <c r="A1512" s="51" t="s">
        <v>3961</v>
      </c>
      <c r="B1512" s="28" t="s">
        <v>3962</v>
      </c>
      <c r="C1512" s="24" t="s">
        <v>545</v>
      </c>
      <c r="D1512" s="63">
        <v>1</v>
      </c>
      <c r="E1512" s="286"/>
      <c r="F1512" s="101">
        <f t="shared" si="43"/>
        <v>0</v>
      </c>
      <c r="K1512" s="350"/>
    </row>
    <row r="1513" spans="1:11" ht="27.75" customHeight="1" outlineLevel="2">
      <c r="A1513" s="51" t="s">
        <v>3963</v>
      </c>
      <c r="B1513" s="28" t="s">
        <v>3964</v>
      </c>
      <c r="C1513" s="24" t="s">
        <v>545</v>
      </c>
      <c r="D1513" s="63">
        <v>1</v>
      </c>
      <c r="E1513" s="286"/>
      <c r="F1513" s="101">
        <f t="shared" si="43"/>
        <v>0</v>
      </c>
      <c r="K1513" s="350"/>
    </row>
    <row r="1514" spans="1:11" ht="27.75" customHeight="1" outlineLevel="2">
      <c r="A1514" s="51" t="s">
        <v>3965</v>
      </c>
      <c r="B1514" s="28" t="s">
        <v>3966</v>
      </c>
      <c r="C1514" s="24" t="s">
        <v>545</v>
      </c>
      <c r="D1514" s="63">
        <v>1</v>
      </c>
      <c r="E1514" s="286"/>
      <c r="F1514" s="101">
        <f t="shared" si="43"/>
        <v>0</v>
      </c>
      <c r="K1514" s="350"/>
    </row>
    <row r="1515" spans="1:11" ht="27.75" customHeight="1" outlineLevel="2">
      <c r="A1515" s="51" t="s">
        <v>3967</v>
      </c>
      <c r="B1515" s="28" t="s">
        <v>3968</v>
      </c>
      <c r="C1515" s="24" t="s">
        <v>545</v>
      </c>
      <c r="D1515" s="63">
        <v>1</v>
      </c>
      <c r="E1515" s="286"/>
      <c r="F1515" s="101">
        <f t="shared" si="43"/>
        <v>0</v>
      </c>
      <c r="K1515" s="350"/>
    </row>
    <row r="1516" spans="1:11" ht="27.75" customHeight="1" outlineLevel="2">
      <c r="A1516" s="51" t="s">
        <v>3969</v>
      </c>
      <c r="B1516" s="28" t="s">
        <v>3970</v>
      </c>
      <c r="C1516" s="24" t="s">
        <v>545</v>
      </c>
      <c r="D1516" s="63">
        <v>1</v>
      </c>
      <c r="E1516" s="286"/>
      <c r="F1516" s="101">
        <f t="shared" si="43"/>
        <v>0</v>
      </c>
      <c r="K1516" s="350"/>
    </row>
    <row r="1517" spans="1:11" ht="27.75" customHeight="1" outlineLevel="2">
      <c r="A1517" s="51" t="s">
        <v>3971</v>
      </c>
      <c r="B1517" s="28" t="s">
        <v>3972</v>
      </c>
      <c r="C1517" s="24" t="s">
        <v>545</v>
      </c>
      <c r="D1517" s="63">
        <v>1</v>
      </c>
      <c r="E1517" s="286"/>
      <c r="F1517" s="101">
        <f t="shared" si="43"/>
        <v>0</v>
      </c>
      <c r="K1517" s="350"/>
    </row>
    <row r="1518" spans="1:11" ht="27.75" customHeight="1" outlineLevel="2">
      <c r="A1518" s="51" t="s">
        <v>3973</v>
      </c>
      <c r="B1518" s="28" t="s">
        <v>3974</v>
      </c>
      <c r="C1518" s="24" t="s">
        <v>545</v>
      </c>
      <c r="D1518" s="63">
        <v>1</v>
      </c>
      <c r="E1518" s="286"/>
      <c r="F1518" s="101">
        <f t="shared" si="43"/>
        <v>0</v>
      </c>
      <c r="K1518" s="350"/>
    </row>
    <row r="1519" spans="1:11" ht="27.75" customHeight="1" outlineLevel="2">
      <c r="A1519" s="51" t="s">
        <v>3975</v>
      </c>
      <c r="B1519" s="28" t="s">
        <v>3976</v>
      </c>
      <c r="C1519" s="24" t="s">
        <v>545</v>
      </c>
      <c r="D1519" s="63">
        <v>1</v>
      </c>
      <c r="E1519" s="286"/>
      <c r="F1519" s="101">
        <f t="shared" si="43"/>
        <v>0</v>
      </c>
      <c r="K1519" s="350"/>
    </row>
    <row r="1520" spans="1:11" ht="27.75" customHeight="1" outlineLevel="2">
      <c r="A1520" s="51" t="s">
        <v>3977</v>
      </c>
      <c r="B1520" s="28" t="s">
        <v>3978</v>
      </c>
      <c r="C1520" s="24" t="s">
        <v>545</v>
      </c>
      <c r="D1520" s="63">
        <v>1</v>
      </c>
      <c r="E1520" s="286"/>
      <c r="F1520" s="101">
        <f t="shared" si="43"/>
        <v>0</v>
      </c>
      <c r="K1520" s="350"/>
    </row>
    <row r="1521" spans="1:11" ht="27.75" customHeight="1" outlineLevel="2">
      <c r="A1521" s="51" t="s">
        <v>3979</v>
      </c>
      <c r="B1521" s="28" t="s">
        <v>3980</v>
      </c>
      <c r="C1521" s="24" t="s">
        <v>545</v>
      </c>
      <c r="D1521" s="63">
        <v>1</v>
      </c>
      <c r="E1521" s="286"/>
      <c r="F1521" s="101">
        <f t="shared" si="43"/>
        <v>0</v>
      </c>
      <c r="K1521" s="350"/>
    </row>
    <row r="1522" spans="1:11" ht="27.75" customHeight="1" outlineLevel="2">
      <c r="A1522" s="51" t="s">
        <v>3981</v>
      </c>
      <c r="B1522" s="28" t="s">
        <v>3982</v>
      </c>
      <c r="C1522" s="24" t="s">
        <v>545</v>
      </c>
      <c r="D1522" s="63">
        <v>1</v>
      </c>
      <c r="E1522" s="286"/>
      <c r="F1522" s="101">
        <f t="shared" si="43"/>
        <v>0</v>
      </c>
      <c r="K1522" s="350"/>
    </row>
    <row r="1523" spans="1:11" ht="27.75" customHeight="1" outlineLevel="2">
      <c r="A1523" s="51" t="s">
        <v>3983</v>
      </c>
      <c r="B1523" s="28" t="s">
        <v>3984</v>
      </c>
      <c r="C1523" s="24" t="s">
        <v>545</v>
      </c>
      <c r="D1523" s="63">
        <v>1</v>
      </c>
      <c r="E1523" s="286"/>
      <c r="F1523" s="101">
        <f t="shared" si="43"/>
        <v>0</v>
      </c>
      <c r="K1523" s="350"/>
    </row>
    <row r="1524" spans="1:11" ht="27.75" customHeight="1" outlineLevel="2">
      <c r="A1524" s="51" t="s">
        <v>3985</v>
      </c>
      <c r="B1524" s="28" t="s">
        <v>3986</v>
      </c>
      <c r="C1524" s="24" t="s">
        <v>545</v>
      </c>
      <c r="D1524" s="63">
        <v>1</v>
      </c>
      <c r="E1524" s="286"/>
      <c r="F1524" s="101">
        <f t="shared" si="43"/>
        <v>0</v>
      </c>
      <c r="K1524" s="350"/>
    </row>
    <row r="1525" spans="1:11" ht="27.75" customHeight="1" outlineLevel="2">
      <c r="A1525" s="51" t="s">
        <v>3987</v>
      </c>
      <c r="B1525" s="28" t="s">
        <v>3988</v>
      </c>
      <c r="C1525" s="24" t="s">
        <v>545</v>
      </c>
      <c r="D1525" s="63">
        <v>1</v>
      </c>
      <c r="E1525" s="286"/>
      <c r="F1525" s="101">
        <f t="shared" si="43"/>
        <v>0</v>
      </c>
      <c r="K1525" s="350"/>
    </row>
    <row r="1526" spans="1:11" ht="27.75" customHeight="1" outlineLevel="2">
      <c r="A1526" s="51" t="s">
        <v>3989</v>
      </c>
      <c r="B1526" s="28" t="s">
        <v>3990</v>
      </c>
      <c r="C1526" s="24" t="s">
        <v>545</v>
      </c>
      <c r="D1526" s="63">
        <v>1</v>
      </c>
      <c r="E1526" s="286"/>
      <c r="F1526" s="101">
        <f t="shared" si="43"/>
        <v>0</v>
      </c>
      <c r="K1526" s="350"/>
    </row>
    <row r="1527" spans="1:11" ht="27.75" customHeight="1" outlineLevel="2">
      <c r="A1527" s="51" t="s">
        <v>3991</v>
      </c>
      <c r="B1527" s="28" t="s">
        <v>3992</v>
      </c>
      <c r="C1527" s="24" t="s">
        <v>545</v>
      </c>
      <c r="D1527" s="63">
        <v>1</v>
      </c>
      <c r="E1527" s="286"/>
      <c r="F1527" s="101">
        <f t="shared" si="43"/>
        <v>0</v>
      </c>
      <c r="K1527" s="350"/>
    </row>
    <row r="1528" spans="1:11" ht="27.75" customHeight="1" outlineLevel="2">
      <c r="A1528" s="51" t="s">
        <v>3993</v>
      </c>
      <c r="B1528" s="28" t="s">
        <v>3994</v>
      </c>
      <c r="C1528" s="24" t="s">
        <v>545</v>
      </c>
      <c r="D1528" s="63">
        <v>1</v>
      </c>
      <c r="E1528" s="286"/>
      <c r="F1528" s="101">
        <f t="shared" si="43"/>
        <v>0</v>
      </c>
      <c r="K1528" s="350"/>
    </row>
    <row r="1529" spans="1:11" ht="27.75" customHeight="1" outlineLevel="2">
      <c r="A1529" s="51" t="s">
        <v>3995</v>
      </c>
      <c r="B1529" s="28" t="s">
        <v>3996</v>
      </c>
      <c r="C1529" s="24" t="s">
        <v>545</v>
      </c>
      <c r="D1529" s="63">
        <v>1</v>
      </c>
      <c r="E1529" s="286"/>
      <c r="F1529" s="101">
        <f t="shared" si="43"/>
        <v>0</v>
      </c>
      <c r="K1529" s="350"/>
    </row>
    <row r="1530" spans="1:11" ht="27.75" customHeight="1" outlineLevel="2">
      <c r="A1530" s="51" t="s">
        <v>3997</v>
      </c>
      <c r="B1530" s="28" t="s">
        <v>3998</v>
      </c>
      <c r="C1530" s="24" t="s">
        <v>545</v>
      </c>
      <c r="D1530" s="63">
        <v>1</v>
      </c>
      <c r="E1530" s="286"/>
      <c r="F1530" s="101">
        <f t="shared" si="43"/>
        <v>0</v>
      </c>
      <c r="K1530" s="350"/>
    </row>
    <row r="1531" spans="1:11" ht="27.75" customHeight="1" outlineLevel="2">
      <c r="A1531" s="51" t="s">
        <v>3999</v>
      </c>
      <c r="B1531" s="28" t="s">
        <v>4000</v>
      </c>
      <c r="C1531" s="24" t="s">
        <v>545</v>
      </c>
      <c r="D1531" s="63">
        <v>1</v>
      </c>
      <c r="E1531" s="286"/>
      <c r="F1531" s="101">
        <f t="shared" si="43"/>
        <v>0</v>
      </c>
      <c r="K1531" s="350"/>
    </row>
    <row r="1532" spans="1:11" ht="27.75" customHeight="1" outlineLevel="2">
      <c r="A1532" s="51" t="s">
        <v>4001</v>
      </c>
      <c r="B1532" s="28" t="s">
        <v>4002</v>
      </c>
      <c r="C1532" s="24" t="s">
        <v>545</v>
      </c>
      <c r="D1532" s="63">
        <v>1</v>
      </c>
      <c r="E1532" s="286"/>
      <c r="F1532" s="101">
        <f t="shared" si="43"/>
        <v>0</v>
      </c>
      <c r="K1532" s="350"/>
    </row>
    <row r="1533" spans="1:11" ht="27.75" customHeight="1" outlineLevel="2">
      <c r="A1533" s="51" t="s">
        <v>4003</v>
      </c>
      <c r="B1533" s="28" t="s">
        <v>4004</v>
      </c>
      <c r="C1533" s="24" t="s">
        <v>545</v>
      </c>
      <c r="D1533" s="63">
        <v>1</v>
      </c>
      <c r="E1533" s="286"/>
      <c r="F1533" s="101">
        <f t="shared" si="43"/>
        <v>0</v>
      </c>
      <c r="K1533" s="350"/>
    </row>
    <row r="1534" spans="1:11" ht="27.75" customHeight="1" outlineLevel="2">
      <c r="A1534" s="51" t="s">
        <v>4005</v>
      </c>
      <c r="B1534" s="28" t="s">
        <v>4006</v>
      </c>
      <c r="C1534" s="24" t="s">
        <v>545</v>
      </c>
      <c r="D1534" s="63">
        <v>1</v>
      </c>
      <c r="E1534" s="286"/>
      <c r="F1534" s="101">
        <f t="shared" ref="F1534:F1597" si="44">TRUNC(D1534*E1534,2)</f>
        <v>0</v>
      </c>
      <c r="K1534" s="350"/>
    </row>
    <row r="1535" spans="1:11" ht="27.75" customHeight="1" outlineLevel="2">
      <c r="A1535" s="51" t="s">
        <v>4007</v>
      </c>
      <c r="B1535" s="28" t="s">
        <v>4008</v>
      </c>
      <c r="C1535" s="24" t="s">
        <v>545</v>
      </c>
      <c r="D1535" s="63">
        <v>1</v>
      </c>
      <c r="E1535" s="286"/>
      <c r="F1535" s="101">
        <f t="shared" si="44"/>
        <v>0</v>
      </c>
      <c r="K1535" s="350"/>
    </row>
    <row r="1536" spans="1:11" ht="27.75" customHeight="1" outlineLevel="2">
      <c r="A1536" s="51" t="s">
        <v>4009</v>
      </c>
      <c r="B1536" s="28" t="s">
        <v>4010</v>
      </c>
      <c r="C1536" s="24" t="s">
        <v>545</v>
      </c>
      <c r="D1536" s="63">
        <v>1</v>
      </c>
      <c r="E1536" s="286"/>
      <c r="F1536" s="101">
        <f t="shared" si="44"/>
        <v>0</v>
      </c>
      <c r="K1536" s="350"/>
    </row>
    <row r="1537" spans="1:11" ht="27.75" customHeight="1" outlineLevel="2">
      <c r="A1537" s="51" t="s">
        <v>4011</v>
      </c>
      <c r="B1537" s="28" t="s">
        <v>4012</v>
      </c>
      <c r="C1537" s="24" t="s">
        <v>545</v>
      </c>
      <c r="D1537" s="63">
        <v>1</v>
      </c>
      <c r="E1537" s="286"/>
      <c r="F1537" s="101">
        <f t="shared" si="44"/>
        <v>0</v>
      </c>
      <c r="K1537" s="350"/>
    </row>
    <row r="1538" spans="1:11" ht="27.75" customHeight="1" outlineLevel="2">
      <c r="A1538" s="51" t="s">
        <v>4013</v>
      </c>
      <c r="B1538" s="28" t="s">
        <v>4014</v>
      </c>
      <c r="C1538" s="24" t="s">
        <v>545</v>
      </c>
      <c r="D1538" s="63">
        <v>1</v>
      </c>
      <c r="E1538" s="286"/>
      <c r="F1538" s="101">
        <f t="shared" si="44"/>
        <v>0</v>
      </c>
      <c r="K1538" s="350"/>
    </row>
    <row r="1539" spans="1:11" ht="27.75" customHeight="1" outlineLevel="2">
      <c r="A1539" s="51" t="s">
        <v>4015</v>
      </c>
      <c r="B1539" s="28" t="s">
        <v>4016</v>
      </c>
      <c r="C1539" s="24" t="s">
        <v>545</v>
      </c>
      <c r="D1539" s="63">
        <v>1</v>
      </c>
      <c r="E1539" s="286"/>
      <c r="F1539" s="101">
        <f t="shared" si="44"/>
        <v>0</v>
      </c>
      <c r="K1539" s="350"/>
    </row>
    <row r="1540" spans="1:11" ht="27.75" customHeight="1" outlineLevel="2">
      <c r="A1540" s="51" t="s">
        <v>4017</v>
      </c>
      <c r="B1540" s="28" t="s">
        <v>4018</v>
      </c>
      <c r="C1540" s="24" t="s">
        <v>545</v>
      </c>
      <c r="D1540" s="63">
        <v>1</v>
      </c>
      <c r="E1540" s="286"/>
      <c r="F1540" s="101">
        <f t="shared" si="44"/>
        <v>0</v>
      </c>
      <c r="K1540" s="350"/>
    </row>
    <row r="1541" spans="1:11" ht="27.75" customHeight="1" outlineLevel="2">
      <c r="A1541" s="51" t="s">
        <v>4019</v>
      </c>
      <c r="B1541" s="28" t="s">
        <v>4020</v>
      </c>
      <c r="C1541" s="24" t="s">
        <v>545</v>
      </c>
      <c r="D1541" s="63">
        <v>1</v>
      </c>
      <c r="E1541" s="286"/>
      <c r="F1541" s="101">
        <f t="shared" si="44"/>
        <v>0</v>
      </c>
      <c r="K1541" s="350"/>
    </row>
    <row r="1542" spans="1:11" ht="27.75" customHeight="1" outlineLevel="2">
      <c r="A1542" s="51" t="s">
        <v>4021</v>
      </c>
      <c r="B1542" s="28" t="s">
        <v>4022</v>
      </c>
      <c r="C1542" s="24" t="s">
        <v>545</v>
      </c>
      <c r="D1542" s="63">
        <v>1</v>
      </c>
      <c r="E1542" s="286"/>
      <c r="F1542" s="101">
        <f t="shared" si="44"/>
        <v>0</v>
      </c>
      <c r="K1542" s="350"/>
    </row>
    <row r="1543" spans="1:11" ht="27.75" customHeight="1" outlineLevel="2">
      <c r="A1543" s="51" t="s">
        <v>4023</v>
      </c>
      <c r="B1543" s="28" t="s">
        <v>4024</v>
      </c>
      <c r="C1543" s="24" t="s">
        <v>545</v>
      </c>
      <c r="D1543" s="63">
        <v>1</v>
      </c>
      <c r="E1543" s="286"/>
      <c r="F1543" s="101">
        <f t="shared" si="44"/>
        <v>0</v>
      </c>
      <c r="K1543" s="350"/>
    </row>
    <row r="1544" spans="1:11" ht="27.75" customHeight="1" outlineLevel="2">
      <c r="A1544" s="51" t="s">
        <v>4025</v>
      </c>
      <c r="B1544" s="28" t="s">
        <v>4026</v>
      </c>
      <c r="C1544" s="24" t="s">
        <v>545</v>
      </c>
      <c r="D1544" s="63">
        <v>1</v>
      </c>
      <c r="E1544" s="286"/>
      <c r="F1544" s="101">
        <f t="shared" si="44"/>
        <v>0</v>
      </c>
      <c r="K1544" s="350"/>
    </row>
    <row r="1545" spans="1:11" ht="27.75" customHeight="1" outlineLevel="2">
      <c r="A1545" s="51" t="s">
        <v>4027</v>
      </c>
      <c r="B1545" s="28" t="s">
        <v>4028</v>
      </c>
      <c r="C1545" s="24" t="s">
        <v>545</v>
      </c>
      <c r="D1545" s="63">
        <v>1</v>
      </c>
      <c r="E1545" s="286"/>
      <c r="F1545" s="101">
        <f t="shared" si="44"/>
        <v>0</v>
      </c>
      <c r="K1545" s="350"/>
    </row>
    <row r="1546" spans="1:11" ht="27.75" customHeight="1" outlineLevel="2">
      <c r="A1546" s="51" t="s">
        <v>4029</v>
      </c>
      <c r="B1546" s="28" t="s">
        <v>4030</v>
      </c>
      <c r="C1546" s="24" t="s">
        <v>545</v>
      </c>
      <c r="D1546" s="63">
        <v>1</v>
      </c>
      <c r="E1546" s="286"/>
      <c r="F1546" s="101">
        <f t="shared" si="44"/>
        <v>0</v>
      </c>
      <c r="K1546" s="350"/>
    </row>
    <row r="1547" spans="1:11" ht="27.75" customHeight="1" outlineLevel="2">
      <c r="A1547" s="51" t="s">
        <v>4031</v>
      </c>
      <c r="B1547" s="28" t="s">
        <v>4032</v>
      </c>
      <c r="C1547" s="24" t="s">
        <v>545</v>
      </c>
      <c r="D1547" s="63">
        <v>1</v>
      </c>
      <c r="E1547" s="286"/>
      <c r="F1547" s="101">
        <f t="shared" si="44"/>
        <v>0</v>
      </c>
      <c r="K1547" s="350"/>
    </row>
    <row r="1548" spans="1:11" ht="27.75" customHeight="1" outlineLevel="2">
      <c r="A1548" s="51" t="s">
        <v>4033</v>
      </c>
      <c r="B1548" s="28" t="s">
        <v>4034</v>
      </c>
      <c r="C1548" s="24" t="s">
        <v>545</v>
      </c>
      <c r="D1548" s="63">
        <v>1</v>
      </c>
      <c r="E1548" s="286"/>
      <c r="F1548" s="101">
        <f t="shared" si="44"/>
        <v>0</v>
      </c>
      <c r="K1548" s="350"/>
    </row>
    <row r="1549" spans="1:11" ht="27.75" customHeight="1" outlineLevel="2">
      <c r="A1549" s="51" t="s">
        <v>4035</v>
      </c>
      <c r="B1549" s="28" t="s">
        <v>4036</v>
      </c>
      <c r="C1549" s="24" t="s">
        <v>545</v>
      </c>
      <c r="D1549" s="63">
        <v>1</v>
      </c>
      <c r="E1549" s="286"/>
      <c r="F1549" s="101">
        <f t="shared" si="44"/>
        <v>0</v>
      </c>
      <c r="K1549" s="350"/>
    </row>
    <row r="1550" spans="1:11" ht="27.75" customHeight="1" outlineLevel="2">
      <c r="A1550" s="51" t="s">
        <v>4037</v>
      </c>
      <c r="B1550" s="28" t="s">
        <v>4038</v>
      </c>
      <c r="C1550" s="24" t="s">
        <v>545</v>
      </c>
      <c r="D1550" s="63">
        <v>1</v>
      </c>
      <c r="E1550" s="286"/>
      <c r="F1550" s="101">
        <f t="shared" si="44"/>
        <v>0</v>
      </c>
      <c r="K1550" s="350"/>
    </row>
    <row r="1551" spans="1:11" ht="27.75" customHeight="1" outlineLevel="2">
      <c r="A1551" s="51" t="s">
        <v>4039</v>
      </c>
      <c r="B1551" s="28" t="s">
        <v>4040</v>
      </c>
      <c r="C1551" s="24" t="s">
        <v>545</v>
      </c>
      <c r="D1551" s="63">
        <v>1</v>
      </c>
      <c r="E1551" s="286"/>
      <c r="F1551" s="101">
        <f t="shared" si="44"/>
        <v>0</v>
      </c>
      <c r="K1551" s="350"/>
    </row>
    <row r="1552" spans="1:11" ht="27.75" customHeight="1" outlineLevel="2">
      <c r="A1552" s="51" t="s">
        <v>4041</v>
      </c>
      <c r="B1552" s="28" t="s">
        <v>4042</v>
      </c>
      <c r="C1552" s="24" t="s">
        <v>545</v>
      </c>
      <c r="D1552" s="63">
        <v>1</v>
      </c>
      <c r="E1552" s="286"/>
      <c r="F1552" s="101">
        <f t="shared" si="44"/>
        <v>0</v>
      </c>
      <c r="K1552" s="350"/>
    </row>
    <row r="1553" spans="1:11" ht="27.75" customHeight="1" outlineLevel="2">
      <c r="A1553" s="51" t="s">
        <v>4043</v>
      </c>
      <c r="B1553" s="28" t="s">
        <v>4044</v>
      </c>
      <c r="C1553" s="24" t="s">
        <v>545</v>
      </c>
      <c r="D1553" s="63">
        <v>1</v>
      </c>
      <c r="E1553" s="286"/>
      <c r="F1553" s="101">
        <f t="shared" si="44"/>
        <v>0</v>
      </c>
      <c r="K1553" s="350"/>
    </row>
    <row r="1554" spans="1:11" ht="27.75" customHeight="1" outlineLevel="2">
      <c r="A1554" s="51" t="s">
        <v>4045</v>
      </c>
      <c r="B1554" s="28" t="s">
        <v>4046</v>
      </c>
      <c r="C1554" s="24" t="s">
        <v>545</v>
      </c>
      <c r="D1554" s="63">
        <v>1</v>
      </c>
      <c r="E1554" s="286"/>
      <c r="F1554" s="101">
        <f t="shared" si="44"/>
        <v>0</v>
      </c>
      <c r="K1554" s="350"/>
    </row>
    <row r="1555" spans="1:11" ht="27.75" customHeight="1" outlineLevel="2">
      <c r="A1555" s="51" t="s">
        <v>4047</v>
      </c>
      <c r="B1555" s="28" t="s">
        <v>4048</v>
      </c>
      <c r="C1555" s="24" t="s">
        <v>545</v>
      </c>
      <c r="D1555" s="63">
        <v>1</v>
      </c>
      <c r="E1555" s="286"/>
      <c r="F1555" s="101">
        <f t="shared" si="44"/>
        <v>0</v>
      </c>
      <c r="K1555" s="350"/>
    </row>
    <row r="1556" spans="1:11" ht="27.75" customHeight="1" outlineLevel="2">
      <c r="A1556" s="51" t="s">
        <v>4049</v>
      </c>
      <c r="B1556" s="28" t="s">
        <v>4050</v>
      </c>
      <c r="C1556" s="24" t="s">
        <v>545</v>
      </c>
      <c r="D1556" s="63">
        <v>1</v>
      </c>
      <c r="E1556" s="286"/>
      <c r="F1556" s="101">
        <f t="shared" si="44"/>
        <v>0</v>
      </c>
      <c r="K1556" s="350"/>
    </row>
    <row r="1557" spans="1:11" ht="27.75" customHeight="1" outlineLevel="2">
      <c r="A1557" s="51" t="s">
        <v>4051</v>
      </c>
      <c r="B1557" s="28" t="s">
        <v>4052</v>
      </c>
      <c r="C1557" s="24" t="s">
        <v>545</v>
      </c>
      <c r="D1557" s="63">
        <v>1</v>
      </c>
      <c r="E1557" s="286"/>
      <c r="F1557" s="101">
        <f t="shared" si="44"/>
        <v>0</v>
      </c>
      <c r="K1557" s="350"/>
    </row>
    <row r="1558" spans="1:11" ht="27.75" customHeight="1" outlineLevel="2">
      <c r="A1558" s="51" t="s">
        <v>4053</v>
      </c>
      <c r="B1558" s="28" t="s">
        <v>4054</v>
      </c>
      <c r="C1558" s="24" t="s">
        <v>545</v>
      </c>
      <c r="D1558" s="63">
        <v>1</v>
      </c>
      <c r="E1558" s="286"/>
      <c r="F1558" s="101">
        <f t="shared" si="44"/>
        <v>0</v>
      </c>
      <c r="K1558" s="350"/>
    </row>
    <row r="1559" spans="1:11" ht="27.75" customHeight="1" outlineLevel="2">
      <c r="A1559" s="51" t="s">
        <v>4055</v>
      </c>
      <c r="B1559" s="28" t="s">
        <v>4056</v>
      </c>
      <c r="C1559" s="24" t="s">
        <v>545</v>
      </c>
      <c r="D1559" s="63">
        <v>1</v>
      </c>
      <c r="E1559" s="286"/>
      <c r="F1559" s="101">
        <f t="shared" si="44"/>
        <v>0</v>
      </c>
      <c r="K1559" s="350"/>
    </row>
    <row r="1560" spans="1:11" ht="27.75" customHeight="1" outlineLevel="2">
      <c r="A1560" s="51" t="s">
        <v>4057</v>
      </c>
      <c r="B1560" s="28" t="s">
        <v>4058</v>
      </c>
      <c r="C1560" s="24" t="s">
        <v>545</v>
      </c>
      <c r="D1560" s="63">
        <v>1</v>
      </c>
      <c r="E1560" s="286"/>
      <c r="F1560" s="101">
        <f t="shared" si="44"/>
        <v>0</v>
      </c>
      <c r="K1560" s="350"/>
    </row>
    <row r="1561" spans="1:11" ht="27.75" customHeight="1" outlineLevel="2">
      <c r="A1561" s="51" t="s">
        <v>4059</v>
      </c>
      <c r="B1561" s="28" t="s">
        <v>4060</v>
      </c>
      <c r="C1561" s="24" t="s">
        <v>545</v>
      </c>
      <c r="D1561" s="63">
        <v>1</v>
      </c>
      <c r="E1561" s="286"/>
      <c r="F1561" s="101">
        <f t="shared" si="44"/>
        <v>0</v>
      </c>
      <c r="K1561" s="350"/>
    </row>
    <row r="1562" spans="1:11" ht="27.75" customHeight="1" outlineLevel="2">
      <c r="A1562" s="51" t="s">
        <v>4061</v>
      </c>
      <c r="B1562" s="28" t="s">
        <v>4062</v>
      </c>
      <c r="C1562" s="24" t="s">
        <v>545</v>
      </c>
      <c r="D1562" s="63">
        <v>1</v>
      </c>
      <c r="E1562" s="286"/>
      <c r="F1562" s="101">
        <f t="shared" si="44"/>
        <v>0</v>
      </c>
      <c r="K1562" s="350"/>
    </row>
    <row r="1563" spans="1:11" ht="27.75" customHeight="1" outlineLevel="2">
      <c r="A1563" s="51" t="s">
        <v>4063</v>
      </c>
      <c r="B1563" s="28" t="s">
        <v>4064</v>
      </c>
      <c r="C1563" s="24" t="s">
        <v>545</v>
      </c>
      <c r="D1563" s="63">
        <v>1</v>
      </c>
      <c r="E1563" s="286"/>
      <c r="F1563" s="101">
        <f t="shared" si="44"/>
        <v>0</v>
      </c>
      <c r="K1563" s="350"/>
    </row>
    <row r="1564" spans="1:11" ht="27.75" customHeight="1" outlineLevel="2">
      <c r="A1564" s="51" t="s">
        <v>4065</v>
      </c>
      <c r="B1564" s="28" t="s">
        <v>4066</v>
      </c>
      <c r="C1564" s="24" t="s">
        <v>545</v>
      </c>
      <c r="D1564" s="63">
        <v>1</v>
      </c>
      <c r="E1564" s="286"/>
      <c r="F1564" s="101">
        <f t="shared" si="44"/>
        <v>0</v>
      </c>
      <c r="K1564" s="350"/>
    </row>
    <row r="1565" spans="1:11" ht="27.75" customHeight="1" outlineLevel="2">
      <c r="A1565" s="51" t="s">
        <v>4067</v>
      </c>
      <c r="B1565" s="28" t="s">
        <v>4068</v>
      </c>
      <c r="C1565" s="24" t="s">
        <v>545</v>
      </c>
      <c r="D1565" s="63">
        <v>1</v>
      </c>
      <c r="E1565" s="286"/>
      <c r="F1565" s="101">
        <f t="shared" si="44"/>
        <v>0</v>
      </c>
      <c r="K1565" s="350"/>
    </row>
    <row r="1566" spans="1:11" ht="27.75" customHeight="1" outlineLevel="2">
      <c r="A1566" s="51" t="s">
        <v>4069</v>
      </c>
      <c r="B1566" s="28" t="s">
        <v>4070</v>
      </c>
      <c r="C1566" s="24" t="s">
        <v>545</v>
      </c>
      <c r="D1566" s="63">
        <v>1</v>
      </c>
      <c r="E1566" s="286"/>
      <c r="F1566" s="101">
        <f t="shared" si="44"/>
        <v>0</v>
      </c>
      <c r="K1566" s="350"/>
    </row>
    <row r="1567" spans="1:11" ht="27.75" customHeight="1" outlineLevel="2">
      <c r="A1567" s="51" t="s">
        <v>4071</v>
      </c>
      <c r="B1567" s="28" t="s">
        <v>4072</v>
      </c>
      <c r="C1567" s="24" t="s">
        <v>545</v>
      </c>
      <c r="D1567" s="63">
        <v>1</v>
      </c>
      <c r="E1567" s="286"/>
      <c r="F1567" s="101">
        <f t="shared" si="44"/>
        <v>0</v>
      </c>
      <c r="K1567" s="350"/>
    </row>
    <row r="1568" spans="1:11" ht="27.75" customHeight="1" outlineLevel="2">
      <c r="A1568" s="51" t="s">
        <v>4073</v>
      </c>
      <c r="B1568" s="28" t="s">
        <v>4074</v>
      </c>
      <c r="C1568" s="24" t="s">
        <v>545</v>
      </c>
      <c r="D1568" s="63">
        <v>1</v>
      </c>
      <c r="E1568" s="286"/>
      <c r="F1568" s="101">
        <f t="shared" si="44"/>
        <v>0</v>
      </c>
      <c r="K1568" s="350"/>
    </row>
    <row r="1569" spans="1:11" ht="27.75" customHeight="1" outlineLevel="2">
      <c r="A1569" s="51" t="s">
        <v>4075</v>
      </c>
      <c r="B1569" s="28" t="s">
        <v>4076</v>
      </c>
      <c r="C1569" s="24" t="s">
        <v>545</v>
      </c>
      <c r="D1569" s="63">
        <v>1</v>
      </c>
      <c r="E1569" s="286"/>
      <c r="F1569" s="101">
        <f t="shared" si="44"/>
        <v>0</v>
      </c>
      <c r="K1569" s="350"/>
    </row>
    <row r="1570" spans="1:11" ht="27.75" customHeight="1" outlineLevel="2">
      <c r="A1570" s="51" t="s">
        <v>4077</v>
      </c>
      <c r="B1570" s="28" t="s">
        <v>4078</v>
      </c>
      <c r="C1570" s="24" t="s">
        <v>545</v>
      </c>
      <c r="D1570" s="63">
        <v>1</v>
      </c>
      <c r="E1570" s="286"/>
      <c r="F1570" s="101">
        <f t="shared" si="44"/>
        <v>0</v>
      </c>
      <c r="K1570" s="350"/>
    </row>
    <row r="1571" spans="1:11" ht="27.75" customHeight="1" outlineLevel="2">
      <c r="A1571" s="51" t="s">
        <v>4079</v>
      </c>
      <c r="B1571" s="28" t="s">
        <v>4080</v>
      </c>
      <c r="C1571" s="24" t="s">
        <v>545</v>
      </c>
      <c r="D1571" s="63">
        <v>1</v>
      </c>
      <c r="E1571" s="286"/>
      <c r="F1571" s="101">
        <f t="shared" si="44"/>
        <v>0</v>
      </c>
      <c r="K1571" s="350"/>
    </row>
    <row r="1572" spans="1:11" ht="27.75" customHeight="1" outlineLevel="2">
      <c r="A1572" s="51" t="s">
        <v>4081</v>
      </c>
      <c r="B1572" s="28" t="s">
        <v>4082</v>
      </c>
      <c r="C1572" s="24" t="s">
        <v>545</v>
      </c>
      <c r="D1572" s="63">
        <v>1</v>
      </c>
      <c r="E1572" s="286"/>
      <c r="F1572" s="101">
        <f t="shared" si="44"/>
        <v>0</v>
      </c>
      <c r="K1572" s="350"/>
    </row>
    <row r="1573" spans="1:11" ht="27.75" customHeight="1" outlineLevel="2">
      <c r="A1573" s="51" t="s">
        <v>4083</v>
      </c>
      <c r="B1573" s="28" t="s">
        <v>4084</v>
      </c>
      <c r="C1573" s="24" t="s">
        <v>545</v>
      </c>
      <c r="D1573" s="63">
        <v>1</v>
      </c>
      <c r="E1573" s="286"/>
      <c r="F1573" s="101">
        <f t="shared" si="44"/>
        <v>0</v>
      </c>
      <c r="K1573" s="350"/>
    </row>
    <row r="1574" spans="1:11" ht="27.75" customHeight="1" outlineLevel="2">
      <c r="A1574" s="51" t="s">
        <v>4085</v>
      </c>
      <c r="B1574" s="28" t="s">
        <v>4086</v>
      </c>
      <c r="C1574" s="24" t="s">
        <v>545</v>
      </c>
      <c r="D1574" s="63">
        <v>1</v>
      </c>
      <c r="E1574" s="286"/>
      <c r="F1574" s="101">
        <f t="shared" si="44"/>
        <v>0</v>
      </c>
      <c r="K1574" s="350"/>
    </row>
    <row r="1575" spans="1:11" ht="27.75" customHeight="1" outlineLevel="2">
      <c r="A1575" s="51" t="s">
        <v>4087</v>
      </c>
      <c r="B1575" s="28" t="s">
        <v>4088</v>
      </c>
      <c r="C1575" s="24" t="s">
        <v>545</v>
      </c>
      <c r="D1575" s="63">
        <v>1</v>
      </c>
      <c r="E1575" s="286"/>
      <c r="F1575" s="101">
        <f t="shared" si="44"/>
        <v>0</v>
      </c>
      <c r="K1575" s="350"/>
    </row>
    <row r="1576" spans="1:11" ht="27.75" customHeight="1" outlineLevel="2">
      <c r="A1576" s="51" t="s">
        <v>4089</v>
      </c>
      <c r="B1576" s="28" t="s">
        <v>4090</v>
      </c>
      <c r="C1576" s="24" t="s">
        <v>545</v>
      </c>
      <c r="D1576" s="63">
        <v>1</v>
      </c>
      <c r="E1576" s="286"/>
      <c r="F1576" s="101">
        <f t="shared" si="44"/>
        <v>0</v>
      </c>
      <c r="K1576" s="350"/>
    </row>
    <row r="1577" spans="1:11" ht="27.75" customHeight="1" outlineLevel="2">
      <c r="A1577" s="51" t="s">
        <v>4091</v>
      </c>
      <c r="B1577" s="28" t="s">
        <v>4092</v>
      </c>
      <c r="C1577" s="24" t="s">
        <v>545</v>
      </c>
      <c r="D1577" s="63">
        <v>1</v>
      </c>
      <c r="E1577" s="286"/>
      <c r="F1577" s="101">
        <f t="shared" si="44"/>
        <v>0</v>
      </c>
      <c r="K1577" s="350"/>
    </row>
    <row r="1578" spans="1:11" ht="27.75" customHeight="1" outlineLevel="2">
      <c r="A1578" s="51" t="s">
        <v>4093</v>
      </c>
      <c r="B1578" s="28" t="s">
        <v>4094</v>
      </c>
      <c r="C1578" s="24" t="s">
        <v>545</v>
      </c>
      <c r="D1578" s="63">
        <v>1</v>
      </c>
      <c r="E1578" s="286"/>
      <c r="F1578" s="101">
        <f t="shared" si="44"/>
        <v>0</v>
      </c>
      <c r="K1578" s="350"/>
    </row>
    <row r="1579" spans="1:11" ht="27.75" customHeight="1" outlineLevel="2">
      <c r="A1579" s="51" t="s">
        <v>4095</v>
      </c>
      <c r="B1579" s="28" t="s">
        <v>4096</v>
      </c>
      <c r="C1579" s="24" t="s">
        <v>545</v>
      </c>
      <c r="D1579" s="63">
        <v>1</v>
      </c>
      <c r="E1579" s="286"/>
      <c r="F1579" s="101">
        <f t="shared" si="44"/>
        <v>0</v>
      </c>
      <c r="K1579" s="350"/>
    </row>
    <row r="1580" spans="1:11" ht="27.75" customHeight="1" outlineLevel="2">
      <c r="A1580" s="51" t="s">
        <v>4097</v>
      </c>
      <c r="B1580" s="28" t="s">
        <v>4098</v>
      </c>
      <c r="C1580" s="24" t="s">
        <v>545</v>
      </c>
      <c r="D1580" s="63">
        <v>1</v>
      </c>
      <c r="E1580" s="286"/>
      <c r="F1580" s="101">
        <f t="shared" si="44"/>
        <v>0</v>
      </c>
      <c r="K1580" s="350"/>
    </row>
    <row r="1581" spans="1:11" ht="27.75" customHeight="1" outlineLevel="2">
      <c r="A1581" s="51" t="s">
        <v>4099</v>
      </c>
      <c r="B1581" s="28" t="s">
        <v>4100</v>
      </c>
      <c r="C1581" s="24" t="s">
        <v>545</v>
      </c>
      <c r="D1581" s="63">
        <v>1</v>
      </c>
      <c r="E1581" s="286"/>
      <c r="F1581" s="101">
        <f t="shared" si="44"/>
        <v>0</v>
      </c>
      <c r="K1581" s="350"/>
    </row>
    <row r="1582" spans="1:11" ht="27.75" customHeight="1" outlineLevel="2">
      <c r="A1582" s="51" t="s">
        <v>4101</v>
      </c>
      <c r="B1582" s="28" t="s">
        <v>4102</v>
      </c>
      <c r="C1582" s="24" t="s">
        <v>545</v>
      </c>
      <c r="D1582" s="63">
        <v>1</v>
      </c>
      <c r="E1582" s="286"/>
      <c r="F1582" s="101">
        <f t="shared" si="44"/>
        <v>0</v>
      </c>
      <c r="K1582" s="350"/>
    </row>
    <row r="1583" spans="1:11" ht="27.75" customHeight="1" outlineLevel="2">
      <c r="A1583" s="51" t="s">
        <v>4103</v>
      </c>
      <c r="B1583" s="28" t="s">
        <v>4104</v>
      </c>
      <c r="C1583" s="24" t="s">
        <v>545</v>
      </c>
      <c r="D1583" s="63">
        <v>1</v>
      </c>
      <c r="E1583" s="286"/>
      <c r="F1583" s="101">
        <f t="shared" si="44"/>
        <v>0</v>
      </c>
      <c r="K1583" s="350"/>
    </row>
    <row r="1584" spans="1:11" ht="27.75" customHeight="1" outlineLevel="2">
      <c r="A1584" s="51" t="s">
        <v>4105</v>
      </c>
      <c r="B1584" s="28" t="s">
        <v>4106</v>
      </c>
      <c r="C1584" s="24" t="s">
        <v>545</v>
      </c>
      <c r="D1584" s="63">
        <v>1</v>
      </c>
      <c r="E1584" s="286"/>
      <c r="F1584" s="101">
        <f t="shared" si="44"/>
        <v>0</v>
      </c>
      <c r="K1584" s="350"/>
    </row>
    <row r="1585" spans="1:11" ht="27.75" customHeight="1" outlineLevel="2">
      <c r="A1585" s="51" t="s">
        <v>4107</v>
      </c>
      <c r="B1585" s="28" t="s">
        <v>4108</v>
      </c>
      <c r="C1585" s="24" t="s">
        <v>545</v>
      </c>
      <c r="D1585" s="63">
        <v>1</v>
      </c>
      <c r="E1585" s="286"/>
      <c r="F1585" s="101">
        <f t="shared" si="44"/>
        <v>0</v>
      </c>
      <c r="K1585" s="350"/>
    </row>
    <row r="1586" spans="1:11" ht="27.75" customHeight="1" outlineLevel="2">
      <c r="A1586" s="51" t="s">
        <v>4109</v>
      </c>
      <c r="B1586" s="28" t="s">
        <v>4110</v>
      </c>
      <c r="C1586" s="24" t="s">
        <v>545</v>
      </c>
      <c r="D1586" s="63">
        <v>1</v>
      </c>
      <c r="E1586" s="286"/>
      <c r="F1586" s="101">
        <f t="shared" si="44"/>
        <v>0</v>
      </c>
      <c r="K1586" s="350"/>
    </row>
    <row r="1587" spans="1:11" ht="27.75" customHeight="1" outlineLevel="2">
      <c r="A1587" s="51" t="s">
        <v>4111</v>
      </c>
      <c r="B1587" s="28" t="s">
        <v>4112</v>
      </c>
      <c r="C1587" s="24" t="s">
        <v>545</v>
      </c>
      <c r="D1587" s="63">
        <v>1</v>
      </c>
      <c r="E1587" s="286"/>
      <c r="F1587" s="101">
        <f t="shared" si="44"/>
        <v>0</v>
      </c>
      <c r="K1587" s="350"/>
    </row>
    <row r="1588" spans="1:11" ht="27.75" customHeight="1" outlineLevel="2">
      <c r="A1588" s="51" t="s">
        <v>4113</v>
      </c>
      <c r="B1588" s="28" t="s">
        <v>4114</v>
      </c>
      <c r="C1588" s="24" t="s">
        <v>545</v>
      </c>
      <c r="D1588" s="63">
        <v>1</v>
      </c>
      <c r="E1588" s="286"/>
      <c r="F1588" s="101">
        <f t="shared" si="44"/>
        <v>0</v>
      </c>
      <c r="K1588" s="350"/>
    </row>
    <row r="1589" spans="1:11" ht="27.75" customHeight="1" outlineLevel="2">
      <c r="A1589" s="51" t="s">
        <v>4115</v>
      </c>
      <c r="B1589" s="28" t="s">
        <v>4116</v>
      </c>
      <c r="C1589" s="24" t="s">
        <v>545</v>
      </c>
      <c r="D1589" s="63">
        <v>1</v>
      </c>
      <c r="E1589" s="286"/>
      <c r="F1589" s="101">
        <f t="shared" si="44"/>
        <v>0</v>
      </c>
      <c r="K1589" s="350"/>
    </row>
    <row r="1590" spans="1:11" ht="27.75" customHeight="1" outlineLevel="2">
      <c r="A1590" s="51" t="s">
        <v>4117</v>
      </c>
      <c r="B1590" s="28" t="s">
        <v>4118</v>
      </c>
      <c r="C1590" s="24" t="s">
        <v>545</v>
      </c>
      <c r="D1590" s="63">
        <v>1</v>
      </c>
      <c r="E1590" s="286"/>
      <c r="F1590" s="101">
        <f t="shared" si="44"/>
        <v>0</v>
      </c>
      <c r="K1590" s="350"/>
    </row>
    <row r="1591" spans="1:11" ht="27.75" customHeight="1" outlineLevel="2">
      <c r="A1591" s="51" t="s">
        <v>4119</v>
      </c>
      <c r="B1591" s="28" t="s">
        <v>4120</v>
      </c>
      <c r="C1591" s="24" t="s">
        <v>545</v>
      </c>
      <c r="D1591" s="63">
        <v>1</v>
      </c>
      <c r="E1591" s="286"/>
      <c r="F1591" s="101">
        <f t="shared" si="44"/>
        <v>0</v>
      </c>
      <c r="K1591" s="350"/>
    </row>
    <row r="1592" spans="1:11" ht="27.75" customHeight="1" outlineLevel="2">
      <c r="A1592" s="51" t="s">
        <v>4121</v>
      </c>
      <c r="B1592" s="28" t="s">
        <v>4122</v>
      </c>
      <c r="C1592" s="24" t="s">
        <v>545</v>
      </c>
      <c r="D1592" s="63">
        <v>1</v>
      </c>
      <c r="E1592" s="286"/>
      <c r="F1592" s="101">
        <f t="shared" si="44"/>
        <v>0</v>
      </c>
      <c r="K1592" s="350"/>
    </row>
    <row r="1593" spans="1:11" ht="27.75" customHeight="1" outlineLevel="2">
      <c r="A1593" s="51" t="s">
        <v>4123</v>
      </c>
      <c r="B1593" s="28" t="s">
        <v>4124</v>
      </c>
      <c r="C1593" s="24" t="s">
        <v>545</v>
      </c>
      <c r="D1593" s="63">
        <v>1</v>
      </c>
      <c r="E1593" s="286"/>
      <c r="F1593" s="101">
        <f t="shared" si="44"/>
        <v>0</v>
      </c>
      <c r="K1593" s="350"/>
    </row>
    <row r="1594" spans="1:11" ht="27.75" customHeight="1" outlineLevel="2">
      <c r="A1594" s="51" t="s">
        <v>4125</v>
      </c>
      <c r="B1594" s="28" t="s">
        <v>4126</v>
      </c>
      <c r="C1594" s="24" t="s">
        <v>545</v>
      </c>
      <c r="D1594" s="63">
        <v>1</v>
      </c>
      <c r="E1594" s="286"/>
      <c r="F1594" s="101">
        <f t="shared" si="44"/>
        <v>0</v>
      </c>
      <c r="K1594" s="350"/>
    </row>
    <row r="1595" spans="1:11" ht="27.75" customHeight="1" outlineLevel="2">
      <c r="A1595" s="51" t="s">
        <v>4127</v>
      </c>
      <c r="B1595" s="28" t="s">
        <v>4128</v>
      </c>
      <c r="C1595" s="24" t="s">
        <v>545</v>
      </c>
      <c r="D1595" s="63">
        <v>1</v>
      </c>
      <c r="E1595" s="286"/>
      <c r="F1595" s="101">
        <f t="shared" si="44"/>
        <v>0</v>
      </c>
      <c r="K1595" s="350"/>
    </row>
    <row r="1596" spans="1:11" ht="27.75" customHeight="1" outlineLevel="2">
      <c r="A1596" s="51" t="s">
        <v>4129</v>
      </c>
      <c r="B1596" s="28" t="s">
        <v>4130</v>
      </c>
      <c r="C1596" s="24" t="s">
        <v>545</v>
      </c>
      <c r="D1596" s="63">
        <v>1</v>
      </c>
      <c r="E1596" s="286"/>
      <c r="F1596" s="101">
        <f t="shared" si="44"/>
        <v>0</v>
      </c>
      <c r="K1596" s="350"/>
    </row>
    <row r="1597" spans="1:11" ht="27.75" customHeight="1" outlineLevel="2">
      <c r="A1597" s="51" t="s">
        <v>4131</v>
      </c>
      <c r="B1597" s="28" t="s">
        <v>4132</v>
      </c>
      <c r="C1597" s="24" t="s">
        <v>545</v>
      </c>
      <c r="D1597" s="63">
        <v>1</v>
      </c>
      <c r="E1597" s="286"/>
      <c r="F1597" s="101">
        <f t="shared" si="44"/>
        <v>0</v>
      </c>
      <c r="K1597" s="350"/>
    </row>
    <row r="1598" spans="1:11" ht="27.75" customHeight="1" outlineLevel="2">
      <c r="A1598" s="51" t="s">
        <v>4133</v>
      </c>
      <c r="B1598" s="28" t="s">
        <v>4134</v>
      </c>
      <c r="C1598" s="24" t="s">
        <v>545</v>
      </c>
      <c r="D1598" s="63">
        <v>1</v>
      </c>
      <c r="E1598" s="286"/>
      <c r="F1598" s="101">
        <f t="shared" ref="F1598:F1648" si="45">TRUNC(D1598*E1598,2)</f>
        <v>0</v>
      </c>
      <c r="K1598" s="350"/>
    </row>
    <row r="1599" spans="1:11" ht="27.75" customHeight="1" outlineLevel="2">
      <c r="A1599" s="51" t="s">
        <v>4135</v>
      </c>
      <c r="B1599" s="28" t="s">
        <v>4136</v>
      </c>
      <c r="C1599" s="24" t="s">
        <v>545</v>
      </c>
      <c r="D1599" s="63">
        <v>1</v>
      </c>
      <c r="E1599" s="286"/>
      <c r="F1599" s="101">
        <f t="shared" si="45"/>
        <v>0</v>
      </c>
      <c r="K1599" s="350"/>
    </row>
    <row r="1600" spans="1:11" ht="27.75" customHeight="1" outlineLevel="2">
      <c r="A1600" s="51" t="s">
        <v>4137</v>
      </c>
      <c r="B1600" s="28" t="s">
        <v>4138</v>
      </c>
      <c r="C1600" s="24" t="s">
        <v>545</v>
      </c>
      <c r="D1600" s="63">
        <v>1</v>
      </c>
      <c r="E1600" s="286"/>
      <c r="F1600" s="101">
        <f t="shared" si="45"/>
        <v>0</v>
      </c>
      <c r="K1600" s="350"/>
    </row>
    <row r="1601" spans="1:11" ht="27.75" customHeight="1" outlineLevel="2">
      <c r="A1601" s="51" t="s">
        <v>4139</v>
      </c>
      <c r="B1601" s="28" t="s">
        <v>4140</v>
      </c>
      <c r="C1601" s="24" t="s">
        <v>545</v>
      </c>
      <c r="D1601" s="63">
        <v>1</v>
      </c>
      <c r="E1601" s="286"/>
      <c r="F1601" s="101">
        <f t="shared" si="45"/>
        <v>0</v>
      </c>
      <c r="K1601" s="350"/>
    </row>
    <row r="1602" spans="1:11" ht="27.75" customHeight="1" outlineLevel="2">
      <c r="A1602" s="51" t="s">
        <v>4141</v>
      </c>
      <c r="B1602" s="28" t="s">
        <v>4142</v>
      </c>
      <c r="C1602" s="24" t="s">
        <v>545</v>
      </c>
      <c r="D1602" s="63">
        <v>1</v>
      </c>
      <c r="E1602" s="286"/>
      <c r="F1602" s="101">
        <f t="shared" si="45"/>
        <v>0</v>
      </c>
      <c r="K1602" s="350"/>
    </row>
    <row r="1603" spans="1:11" ht="27.75" customHeight="1" outlineLevel="2">
      <c r="A1603" s="51" t="s">
        <v>4143</v>
      </c>
      <c r="B1603" s="28" t="s">
        <v>4144</v>
      </c>
      <c r="C1603" s="24" t="s">
        <v>545</v>
      </c>
      <c r="D1603" s="63">
        <v>1</v>
      </c>
      <c r="E1603" s="286"/>
      <c r="F1603" s="101">
        <f t="shared" si="45"/>
        <v>0</v>
      </c>
      <c r="K1603" s="350"/>
    </row>
    <row r="1604" spans="1:11" ht="27.75" customHeight="1" outlineLevel="2">
      <c r="A1604" s="51" t="s">
        <v>4145</v>
      </c>
      <c r="B1604" s="28" t="s">
        <v>4146</v>
      </c>
      <c r="C1604" s="24" t="s">
        <v>545</v>
      </c>
      <c r="D1604" s="63">
        <v>1</v>
      </c>
      <c r="E1604" s="286"/>
      <c r="F1604" s="101">
        <f t="shared" si="45"/>
        <v>0</v>
      </c>
      <c r="K1604" s="350"/>
    </row>
    <row r="1605" spans="1:11" ht="27.75" customHeight="1" outlineLevel="2">
      <c r="A1605" s="51" t="s">
        <v>4147</v>
      </c>
      <c r="B1605" s="28" t="s">
        <v>4148</v>
      </c>
      <c r="C1605" s="24" t="s">
        <v>545</v>
      </c>
      <c r="D1605" s="63">
        <v>1</v>
      </c>
      <c r="E1605" s="286"/>
      <c r="F1605" s="101">
        <f t="shared" si="45"/>
        <v>0</v>
      </c>
      <c r="K1605" s="350"/>
    </row>
    <row r="1606" spans="1:11" ht="27.75" customHeight="1" outlineLevel="2">
      <c r="A1606" s="51" t="s">
        <v>4149</v>
      </c>
      <c r="B1606" s="28" t="s">
        <v>4150</v>
      </c>
      <c r="C1606" s="24" t="s">
        <v>545</v>
      </c>
      <c r="D1606" s="63">
        <v>1</v>
      </c>
      <c r="E1606" s="286"/>
      <c r="F1606" s="101">
        <f t="shared" si="45"/>
        <v>0</v>
      </c>
      <c r="K1606" s="350"/>
    </row>
    <row r="1607" spans="1:11" ht="27.75" customHeight="1" outlineLevel="2">
      <c r="A1607" s="51" t="s">
        <v>4151</v>
      </c>
      <c r="B1607" s="28" t="s">
        <v>4152</v>
      </c>
      <c r="C1607" s="24" t="s">
        <v>545</v>
      </c>
      <c r="D1607" s="63">
        <v>1</v>
      </c>
      <c r="E1607" s="286"/>
      <c r="F1607" s="101">
        <f t="shared" si="45"/>
        <v>0</v>
      </c>
      <c r="K1607" s="350"/>
    </row>
    <row r="1608" spans="1:11" ht="27.75" customHeight="1" outlineLevel="2">
      <c r="A1608" s="51" t="s">
        <v>4153</v>
      </c>
      <c r="B1608" s="28" t="s">
        <v>4154</v>
      </c>
      <c r="C1608" s="24" t="s">
        <v>545</v>
      </c>
      <c r="D1608" s="63">
        <v>1</v>
      </c>
      <c r="E1608" s="286"/>
      <c r="F1608" s="101">
        <f t="shared" si="45"/>
        <v>0</v>
      </c>
      <c r="K1608" s="350"/>
    </row>
    <row r="1609" spans="1:11" ht="27.75" customHeight="1" outlineLevel="2">
      <c r="A1609" s="51" t="s">
        <v>4155</v>
      </c>
      <c r="B1609" s="28" t="s">
        <v>4156</v>
      </c>
      <c r="C1609" s="24" t="s">
        <v>545</v>
      </c>
      <c r="D1609" s="63">
        <v>1</v>
      </c>
      <c r="E1609" s="286"/>
      <c r="F1609" s="101">
        <f t="shared" si="45"/>
        <v>0</v>
      </c>
      <c r="K1609" s="350"/>
    </row>
    <row r="1610" spans="1:11" ht="27.75" customHeight="1" outlineLevel="2">
      <c r="A1610" s="51" t="s">
        <v>4157</v>
      </c>
      <c r="B1610" s="28" t="s">
        <v>4158</v>
      </c>
      <c r="C1610" s="24" t="s">
        <v>545</v>
      </c>
      <c r="D1610" s="63">
        <v>1</v>
      </c>
      <c r="E1610" s="286"/>
      <c r="F1610" s="101">
        <f t="shared" si="45"/>
        <v>0</v>
      </c>
      <c r="K1610" s="350"/>
    </row>
    <row r="1611" spans="1:11" ht="27.75" customHeight="1" outlineLevel="2">
      <c r="A1611" s="51" t="s">
        <v>4159</v>
      </c>
      <c r="B1611" s="28" t="s">
        <v>4160</v>
      </c>
      <c r="C1611" s="24" t="s">
        <v>545</v>
      </c>
      <c r="D1611" s="63">
        <v>1</v>
      </c>
      <c r="E1611" s="286"/>
      <c r="F1611" s="101">
        <f t="shared" si="45"/>
        <v>0</v>
      </c>
      <c r="K1611" s="350"/>
    </row>
    <row r="1612" spans="1:11" ht="27.75" customHeight="1" outlineLevel="2">
      <c r="A1612" s="51" t="s">
        <v>4161</v>
      </c>
      <c r="B1612" s="28" t="s">
        <v>4162</v>
      </c>
      <c r="C1612" s="24" t="s">
        <v>545</v>
      </c>
      <c r="D1612" s="63">
        <v>1</v>
      </c>
      <c r="E1612" s="286"/>
      <c r="F1612" s="101">
        <f t="shared" si="45"/>
        <v>0</v>
      </c>
      <c r="K1612" s="350"/>
    </row>
    <row r="1613" spans="1:11" ht="27.75" customHeight="1" outlineLevel="2">
      <c r="A1613" s="51" t="s">
        <v>4163</v>
      </c>
      <c r="B1613" s="28" t="s">
        <v>4164</v>
      </c>
      <c r="C1613" s="24" t="s">
        <v>545</v>
      </c>
      <c r="D1613" s="63">
        <v>1</v>
      </c>
      <c r="E1613" s="286"/>
      <c r="F1613" s="101">
        <f t="shared" si="45"/>
        <v>0</v>
      </c>
      <c r="K1613" s="350"/>
    </row>
    <row r="1614" spans="1:11" ht="27.75" customHeight="1" outlineLevel="2">
      <c r="A1614" s="51" t="s">
        <v>4165</v>
      </c>
      <c r="B1614" s="28" t="s">
        <v>4166</v>
      </c>
      <c r="C1614" s="24" t="s">
        <v>545</v>
      </c>
      <c r="D1614" s="63">
        <v>1</v>
      </c>
      <c r="E1614" s="286"/>
      <c r="F1614" s="101">
        <f t="shared" si="45"/>
        <v>0</v>
      </c>
      <c r="K1614" s="350"/>
    </row>
    <row r="1615" spans="1:11" ht="27.75" customHeight="1" outlineLevel="2">
      <c r="A1615" s="51" t="s">
        <v>4167</v>
      </c>
      <c r="B1615" s="28" t="s">
        <v>4168</v>
      </c>
      <c r="C1615" s="24" t="s">
        <v>545</v>
      </c>
      <c r="D1615" s="63">
        <v>1</v>
      </c>
      <c r="E1615" s="286"/>
      <c r="F1615" s="101">
        <f t="shared" si="45"/>
        <v>0</v>
      </c>
      <c r="K1615" s="350"/>
    </row>
    <row r="1616" spans="1:11" ht="27.75" customHeight="1" outlineLevel="2">
      <c r="A1616" s="51" t="s">
        <v>4169</v>
      </c>
      <c r="B1616" s="28" t="s">
        <v>4170</v>
      </c>
      <c r="C1616" s="24" t="s">
        <v>545</v>
      </c>
      <c r="D1616" s="63">
        <v>1</v>
      </c>
      <c r="E1616" s="286"/>
      <c r="F1616" s="101">
        <f t="shared" si="45"/>
        <v>0</v>
      </c>
      <c r="K1616" s="350"/>
    </row>
    <row r="1617" spans="1:11" ht="27.75" customHeight="1" outlineLevel="2">
      <c r="A1617" s="51" t="s">
        <v>4171</v>
      </c>
      <c r="B1617" s="28" t="s">
        <v>4172</v>
      </c>
      <c r="C1617" s="24" t="s">
        <v>545</v>
      </c>
      <c r="D1617" s="63">
        <v>1</v>
      </c>
      <c r="E1617" s="286"/>
      <c r="F1617" s="101">
        <f t="shared" si="45"/>
        <v>0</v>
      </c>
      <c r="K1617" s="350"/>
    </row>
    <row r="1618" spans="1:11" ht="27.75" customHeight="1" outlineLevel="2">
      <c r="A1618" s="51" t="s">
        <v>4173</v>
      </c>
      <c r="B1618" s="28" t="s">
        <v>4174</v>
      </c>
      <c r="C1618" s="24" t="s">
        <v>545</v>
      </c>
      <c r="D1618" s="63">
        <v>1</v>
      </c>
      <c r="E1618" s="286"/>
      <c r="F1618" s="101">
        <f t="shared" si="45"/>
        <v>0</v>
      </c>
      <c r="K1618" s="350"/>
    </row>
    <row r="1619" spans="1:11" ht="27.75" customHeight="1" outlineLevel="2">
      <c r="A1619" s="51" t="s">
        <v>4175</v>
      </c>
      <c r="B1619" s="28" t="s">
        <v>4176</v>
      </c>
      <c r="C1619" s="24" t="s">
        <v>545</v>
      </c>
      <c r="D1619" s="63">
        <v>1</v>
      </c>
      <c r="E1619" s="286"/>
      <c r="F1619" s="101">
        <f t="shared" si="45"/>
        <v>0</v>
      </c>
      <c r="K1619" s="350"/>
    </row>
    <row r="1620" spans="1:11" ht="27.75" customHeight="1" outlineLevel="2">
      <c r="A1620" s="51" t="s">
        <v>4177</v>
      </c>
      <c r="B1620" s="28" t="s">
        <v>4178</v>
      </c>
      <c r="C1620" s="24" t="s">
        <v>545</v>
      </c>
      <c r="D1620" s="63">
        <v>1</v>
      </c>
      <c r="E1620" s="286"/>
      <c r="F1620" s="101">
        <f t="shared" si="45"/>
        <v>0</v>
      </c>
      <c r="K1620" s="350"/>
    </row>
    <row r="1621" spans="1:11" ht="27.75" customHeight="1" outlineLevel="2">
      <c r="A1621" s="51" t="s">
        <v>4179</v>
      </c>
      <c r="B1621" s="28" t="s">
        <v>4180</v>
      </c>
      <c r="C1621" s="24" t="s">
        <v>545</v>
      </c>
      <c r="D1621" s="63">
        <v>1</v>
      </c>
      <c r="E1621" s="286"/>
      <c r="F1621" s="101">
        <f t="shared" si="45"/>
        <v>0</v>
      </c>
      <c r="K1621" s="350"/>
    </row>
    <row r="1622" spans="1:11" ht="27.75" customHeight="1" outlineLevel="2">
      <c r="A1622" s="51" t="s">
        <v>4181</v>
      </c>
      <c r="B1622" s="28" t="s">
        <v>4182</v>
      </c>
      <c r="C1622" s="24" t="s">
        <v>545</v>
      </c>
      <c r="D1622" s="63">
        <v>1</v>
      </c>
      <c r="E1622" s="286"/>
      <c r="F1622" s="101">
        <f t="shared" si="45"/>
        <v>0</v>
      </c>
      <c r="K1622" s="350"/>
    </row>
    <row r="1623" spans="1:11" ht="27.75" customHeight="1" outlineLevel="2">
      <c r="A1623" s="51" t="s">
        <v>4183</v>
      </c>
      <c r="B1623" s="28" t="s">
        <v>4184</v>
      </c>
      <c r="C1623" s="24" t="s">
        <v>545</v>
      </c>
      <c r="D1623" s="63">
        <v>1</v>
      </c>
      <c r="E1623" s="286"/>
      <c r="F1623" s="101">
        <f t="shared" si="45"/>
        <v>0</v>
      </c>
      <c r="K1623" s="350"/>
    </row>
    <row r="1624" spans="1:11" ht="27.75" customHeight="1" outlineLevel="2">
      <c r="A1624" s="51" t="s">
        <v>4185</v>
      </c>
      <c r="B1624" s="28" t="s">
        <v>4186</v>
      </c>
      <c r="C1624" s="24" t="s">
        <v>545</v>
      </c>
      <c r="D1624" s="63">
        <v>1</v>
      </c>
      <c r="E1624" s="286"/>
      <c r="F1624" s="101">
        <f t="shared" si="45"/>
        <v>0</v>
      </c>
      <c r="K1624" s="350"/>
    </row>
    <row r="1625" spans="1:11" ht="27.75" customHeight="1" outlineLevel="2">
      <c r="A1625" s="51" t="s">
        <v>4187</v>
      </c>
      <c r="B1625" s="28" t="s">
        <v>4188</v>
      </c>
      <c r="C1625" s="24" t="s">
        <v>545</v>
      </c>
      <c r="D1625" s="63">
        <v>1</v>
      </c>
      <c r="E1625" s="286"/>
      <c r="F1625" s="101">
        <f t="shared" si="45"/>
        <v>0</v>
      </c>
      <c r="K1625" s="350"/>
    </row>
    <row r="1626" spans="1:11" ht="27.75" customHeight="1" outlineLevel="2">
      <c r="A1626" s="51" t="s">
        <v>4189</v>
      </c>
      <c r="B1626" s="28" t="s">
        <v>4190</v>
      </c>
      <c r="C1626" s="24" t="s">
        <v>545</v>
      </c>
      <c r="D1626" s="63">
        <v>1</v>
      </c>
      <c r="E1626" s="286"/>
      <c r="F1626" s="101">
        <f t="shared" si="45"/>
        <v>0</v>
      </c>
      <c r="K1626" s="350"/>
    </row>
    <row r="1627" spans="1:11" ht="27.75" customHeight="1" outlineLevel="2">
      <c r="A1627" s="51" t="s">
        <v>4191</v>
      </c>
      <c r="B1627" s="28" t="s">
        <v>4192</v>
      </c>
      <c r="C1627" s="24" t="s">
        <v>545</v>
      </c>
      <c r="D1627" s="63">
        <v>1</v>
      </c>
      <c r="E1627" s="286"/>
      <c r="F1627" s="101">
        <f t="shared" si="45"/>
        <v>0</v>
      </c>
      <c r="K1627" s="350"/>
    </row>
    <row r="1628" spans="1:11" ht="27.75" customHeight="1" outlineLevel="2">
      <c r="A1628" s="51" t="s">
        <v>4193</v>
      </c>
      <c r="B1628" s="28" t="s">
        <v>4194</v>
      </c>
      <c r="C1628" s="24" t="s">
        <v>545</v>
      </c>
      <c r="D1628" s="63">
        <v>1</v>
      </c>
      <c r="E1628" s="286"/>
      <c r="F1628" s="101">
        <f t="shared" si="45"/>
        <v>0</v>
      </c>
      <c r="K1628" s="350"/>
    </row>
    <row r="1629" spans="1:11" ht="27.75" customHeight="1" outlineLevel="2">
      <c r="A1629" s="51" t="s">
        <v>4195</v>
      </c>
      <c r="B1629" s="28" t="s">
        <v>4196</v>
      </c>
      <c r="C1629" s="24" t="s">
        <v>545</v>
      </c>
      <c r="D1629" s="63">
        <v>1</v>
      </c>
      <c r="E1629" s="286"/>
      <c r="F1629" s="101">
        <f t="shared" si="45"/>
        <v>0</v>
      </c>
      <c r="K1629" s="350"/>
    </row>
    <row r="1630" spans="1:11" ht="20.100000000000001" customHeight="1" outlineLevel="1">
      <c r="A1630" s="284"/>
      <c r="B1630" s="285"/>
      <c r="C1630" s="24"/>
      <c r="D1630" s="124"/>
      <c r="E1630" s="286"/>
      <c r="F1630" s="101"/>
      <c r="K1630" s="350"/>
    </row>
    <row r="1631" spans="1:11" ht="20.100000000000001" customHeight="1" outlineLevel="1">
      <c r="A1631" s="106" t="s">
        <v>4197</v>
      </c>
      <c r="B1631" s="214" t="s">
        <v>4198</v>
      </c>
      <c r="C1631" s="107"/>
      <c r="D1631" s="98"/>
      <c r="E1631" s="98"/>
      <c r="F1631" s="108">
        <f>SUBTOTAL(9,F1632:F1649)</f>
        <v>0</v>
      </c>
      <c r="H1631" s="462">
        <f>+F1631</f>
        <v>0</v>
      </c>
      <c r="K1631" s="350"/>
    </row>
    <row r="1632" spans="1:11" ht="20.100000000000001" customHeight="1" outlineLevel="2">
      <c r="A1632" s="287" t="s">
        <v>4199</v>
      </c>
      <c r="B1632" s="231" t="s">
        <v>4200</v>
      </c>
      <c r="C1632" s="24"/>
      <c r="D1632" s="63"/>
      <c r="E1632" s="286"/>
      <c r="F1632" s="99"/>
      <c r="K1632" s="350"/>
    </row>
    <row r="1633" spans="1:14" ht="27.75" customHeight="1" outlineLevel="2">
      <c r="A1633" s="51" t="s">
        <v>4201</v>
      </c>
      <c r="B1633" s="28" t="s">
        <v>4202</v>
      </c>
      <c r="C1633" s="24" t="s">
        <v>73</v>
      </c>
      <c r="D1633" s="63">
        <v>227200</v>
      </c>
      <c r="E1633" s="286"/>
      <c r="F1633" s="101">
        <f t="shared" si="45"/>
        <v>0</v>
      </c>
      <c r="K1633" s="350"/>
    </row>
    <row r="1634" spans="1:14" ht="27.75" customHeight="1" outlineLevel="2">
      <c r="A1634" s="51" t="s">
        <v>4203</v>
      </c>
      <c r="B1634" s="28" t="s">
        <v>4204</v>
      </c>
      <c r="C1634" s="24" t="s">
        <v>73</v>
      </c>
      <c r="D1634" s="63">
        <v>131900</v>
      </c>
      <c r="E1634" s="286"/>
      <c r="F1634" s="101">
        <f t="shared" si="45"/>
        <v>0</v>
      </c>
      <c r="K1634" s="350"/>
    </row>
    <row r="1635" spans="1:14" ht="27.75" customHeight="1" outlineLevel="2">
      <c r="A1635" s="51" t="s">
        <v>4205</v>
      </c>
      <c r="B1635" s="28" t="s">
        <v>4206</v>
      </c>
      <c r="C1635" s="24" t="s">
        <v>73</v>
      </c>
      <c r="D1635" s="63">
        <v>1230</v>
      </c>
      <c r="E1635" s="286"/>
      <c r="F1635" s="101">
        <f t="shared" si="45"/>
        <v>0</v>
      </c>
      <c r="K1635" s="350"/>
    </row>
    <row r="1636" spans="1:14" ht="20.100000000000001" customHeight="1" outlineLevel="2">
      <c r="A1636" s="284"/>
      <c r="B1636" s="285"/>
      <c r="C1636" s="24"/>
      <c r="D1636" s="124"/>
      <c r="E1636" s="286"/>
      <c r="F1636" s="101"/>
      <c r="K1636" s="350"/>
    </row>
    <row r="1637" spans="1:14" ht="20.100000000000001" customHeight="1" outlineLevel="2">
      <c r="A1637" s="287" t="s">
        <v>4207</v>
      </c>
      <c r="B1637" s="231" t="s">
        <v>4208</v>
      </c>
      <c r="C1637" s="24"/>
      <c r="D1637" s="63"/>
      <c r="E1637" s="286"/>
      <c r="F1637" s="101"/>
      <c r="K1637" s="350"/>
    </row>
    <row r="1638" spans="1:14" s="363" customFormat="1" ht="30" customHeight="1" outlineLevel="2">
      <c r="A1638" s="51" t="s">
        <v>4209</v>
      </c>
      <c r="B1638" s="28" t="s">
        <v>4210</v>
      </c>
      <c r="C1638" s="24" t="s">
        <v>73</v>
      </c>
      <c r="D1638" s="63">
        <v>12260</v>
      </c>
      <c r="E1638" s="286"/>
      <c r="F1638" s="101">
        <f t="shared" si="45"/>
        <v>0</v>
      </c>
      <c r="G1638" s="470"/>
      <c r="K1638" s="350"/>
      <c r="M1638" s="564"/>
      <c r="N1638" s="564"/>
    </row>
    <row r="1639" spans="1:14" s="363" customFormat="1" ht="30" customHeight="1" outlineLevel="2">
      <c r="A1639" s="51" t="s">
        <v>4211</v>
      </c>
      <c r="B1639" s="28" t="s">
        <v>4212</v>
      </c>
      <c r="C1639" s="24" t="s">
        <v>73</v>
      </c>
      <c r="D1639" s="63">
        <v>12270</v>
      </c>
      <c r="E1639" s="286"/>
      <c r="F1639" s="101">
        <f t="shared" si="45"/>
        <v>0</v>
      </c>
      <c r="G1639" s="470"/>
      <c r="K1639" s="350"/>
      <c r="M1639" s="564"/>
      <c r="N1639" s="564"/>
    </row>
    <row r="1640" spans="1:14" s="363" customFormat="1" ht="30" customHeight="1" outlineLevel="2">
      <c r="A1640" s="51" t="s">
        <v>4213</v>
      </c>
      <c r="B1640" s="28" t="s">
        <v>4214</v>
      </c>
      <c r="C1640" s="24" t="s">
        <v>73</v>
      </c>
      <c r="D1640" s="63">
        <v>14430</v>
      </c>
      <c r="E1640" s="286"/>
      <c r="F1640" s="101">
        <f t="shared" si="45"/>
        <v>0</v>
      </c>
      <c r="G1640" s="470"/>
      <c r="K1640" s="350"/>
      <c r="M1640" s="564"/>
      <c r="N1640" s="564"/>
    </row>
    <row r="1641" spans="1:14" s="363" customFormat="1" ht="30" customHeight="1" outlineLevel="2">
      <c r="A1641" s="51" t="s">
        <v>4215</v>
      </c>
      <c r="B1641" s="28" t="s">
        <v>4216</v>
      </c>
      <c r="C1641" s="24" t="s">
        <v>73</v>
      </c>
      <c r="D1641" s="63">
        <v>14850</v>
      </c>
      <c r="E1641" s="286"/>
      <c r="F1641" s="101">
        <f t="shared" si="45"/>
        <v>0</v>
      </c>
      <c r="G1641" s="470"/>
      <c r="K1641" s="350"/>
      <c r="M1641" s="564"/>
      <c r="N1641" s="564"/>
    </row>
    <row r="1642" spans="1:14" s="363" customFormat="1" ht="30" customHeight="1" outlineLevel="2">
      <c r="A1642" s="51" t="s">
        <v>4217</v>
      </c>
      <c r="B1642" s="322" t="s">
        <v>4218</v>
      </c>
      <c r="C1642" s="24" t="s">
        <v>73</v>
      </c>
      <c r="D1642" s="124">
        <v>15180</v>
      </c>
      <c r="E1642" s="286"/>
      <c r="F1642" s="101">
        <f t="shared" si="45"/>
        <v>0</v>
      </c>
      <c r="G1642" s="470"/>
      <c r="K1642" s="350"/>
      <c r="M1642" s="564"/>
      <c r="N1642" s="564"/>
    </row>
    <row r="1643" spans="1:14" s="363" customFormat="1" ht="30" customHeight="1" outlineLevel="2">
      <c r="A1643" s="51" t="s">
        <v>4219</v>
      </c>
      <c r="B1643" s="28" t="s">
        <v>4220</v>
      </c>
      <c r="C1643" s="24" t="s">
        <v>73</v>
      </c>
      <c r="D1643" s="82">
        <v>4100</v>
      </c>
      <c r="E1643" s="286"/>
      <c r="F1643" s="101">
        <f t="shared" si="45"/>
        <v>0</v>
      </c>
      <c r="G1643" s="470"/>
      <c r="K1643" s="350"/>
      <c r="M1643" s="564"/>
      <c r="N1643" s="564"/>
    </row>
    <row r="1644" spans="1:14" s="363" customFormat="1" ht="30" customHeight="1" outlineLevel="2">
      <c r="A1644" s="51" t="s">
        <v>4221</v>
      </c>
      <c r="B1644" s="28" t="s">
        <v>4222</v>
      </c>
      <c r="C1644" s="24" t="s">
        <v>73</v>
      </c>
      <c r="D1644" s="63">
        <v>2170</v>
      </c>
      <c r="E1644" s="286"/>
      <c r="F1644" s="101">
        <f t="shared" si="45"/>
        <v>0</v>
      </c>
      <c r="G1644" s="470"/>
      <c r="K1644" s="350"/>
      <c r="M1644" s="564"/>
      <c r="N1644" s="564"/>
    </row>
    <row r="1645" spans="1:14" s="363" customFormat="1" ht="30" customHeight="1" outlineLevel="2">
      <c r="A1645" s="51" t="s">
        <v>4223</v>
      </c>
      <c r="B1645" s="28" t="s">
        <v>4224</v>
      </c>
      <c r="C1645" s="24" t="s">
        <v>73</v>
      </c>
      <c r="D1645" s="63">
        <v>2420</v>
      </c>
      <c r="E1645" s="286"/>
      <c r="F1645" s="101">
        <f t="shared" si="45"/>
        <v>0</v>
      </c>
      <c r="G1645" s="470"/>
      <c r="K1645" s="350"/>
      <c r="M1645" s="564"/>
      <c r="N1645" s="564"/>
    </row>
    <row r="1646" spans="1:14" s="363" customFormat="1" ht="30" customHeight="1" outlineLevel="2">
      <c r="A1646" s="51" t="s">
        <v>4225</v>
      </c>
      <c r="B1646" s="28" t="s">
        <v>4226</v>
      </c>
      <c r="C1646" s="24" t="s">
        <v>73</v>
      </c>
      <c r="D1646" s="63">
        <v>2189</v>
      </c>
      <c r="E1646" s="286"/>
      <c r="F1646" s="101">
        <f t="shared" si="45"/>
        <v>0</v>
      </c>
      <c r="G1646" s="470"/>
      <c r="K1646" s="350"/>
      <c r="M1646" s="564"/>
      <c r="N1646" s="564"/>
    </row>
    <row r="1647" spans="1:14" s="363" customFormat="1" ht="30" customHeight="1" outlineLevel="2">
      <c r="A1647" s="51" t="s">
        <v>4227</v>
      </c>
      <c r="B1647" s="28" t="s">
        <v>4228</v>
      </c>
      <c r="C1647" s="24" t="s">
        <v>73</v>
      </c>
      <c r="D1647" s="63">
        <v>2240</v>
      </c>
      <c r="E1647" s="286"/>
      <c r="F1647" s="101">
        <f t="shared" si="45"/>
        <v>0</v>
      </c>
      <c r="G1647" s="470"/>
      <c r="K1647" s="350"/>
      <c r="M1647" s="564"/>
      <c r="N1647" s="564"/>
    </row>
    <row r="1648" spans="1:14" s="363" customFormat="1" ht="30" customHeight="1" outlineLevel="2">
      <c r="A1648" s="51" t="s">
        <v>4229</v>
      </c>
      <c r="B1648" s="28" t="s">
        <v>4230</v>
      </c>
      <c r="C1648" s="24" t="s">
        <v>73</v>
      </c>
      <c r="D1648" s="63">
        <v>2640</v>
      </c>
      <c r="E1648" s="286"/>
      <c r="F1648" s="101">
        <f t="shared" si="45"/>
        <v>0</v>
      </c>
      <c r="G1648" s="470"/>
      <c r="K1648" s="350"/>
      <c r="M1648" s="564"/>
      <c r="N1648" s="564"/>
    </row>
    <row r="1649" spans="1:11" ht="20.100000000000001" customHeight="1" outlineLevel="1">
      <c r="A1649" s="51"/>
      <c r="B1649" s="120"/>
      <c r="C1649" s="24"/>
      <c r="D1649" s="82"/>
      <c r="E1649" s="286"/>
      <c r="F1649" s="101"/>
      <c r="K1649" s="350"/>
    </row>
    <row r="1650" spans="1:11" ht="20.100000000000001" customHeight="1" outlineLevel="1">
      <c r="A1650" s="106" t="s">
        <v>4231</v>
      </c>
      <c r="B1650" s="214" t="s">
        <v>4232</v>
      </c>
      <c r="C1650" s="107"/>
      <c r="D1650" s="98"/>
      <c r="E1650" s="98"/>
      <c r="F1650" s="108">
        <f>SUBTOTAL(9,F1651:F1661)</f>
        <v>0</v>
      </c>
      <c r="H1650" s="462">
        <f>+F1650</f>
        <v>0</v>
      </c>
      <c r="K1650" s="350"/>
    </row>
    <row r="1651" spans="1:11" ht="20.100000000000001" customHeight="1" outlineLevel="2">
      <c r="A1651" s="287" t="s">
        <v>4233</v>
      </c>
      <c r="B1651" s="231" t="s">
        <v>4234</v>
      </c>
      <c r="C1651" s="24"/>
      <c r="D1651" s="191"/>
      <c r="E1651" s="286"/>
      <c r="F1651" s="99"/>
      <c r="K1651" s="350"/>
    </row>
    <row r="1652" spans="1:11" ht="30" customHeight="1" outlineLevel="2">
      <c r="A1652" s="51" t="s">
        <v>4235</v>
      </c>
      <c r="B1652" s="28" t="s">
        <v>4236</v>
      </c>
      <c r="C1652" s="24" t="s">
        <v>73</v>
      </c>
      <c r="D1652" s="180">
        <v>39297.199999999997</v>
      </c>
      <c r="E1652" s="286"/>
      <c r="F1652" s="99">
        <f t="shared" ref="F1652:F1685" si="46">TRUNC(D1652*E1652,2)</f>
        <v>0</v>
      </c>
      <c r="K1652" s="350"/>
    </row>
    <row r="1653" spans="1:11" ht="30" customHeight="1" outlineLevel="2">
      <c r="A1653" s="51" t="s">
        <v>4237</v>
      </c>
      <c r="B1653" s="28" t="s">
        <v>4238</v>
      </c>
      <c r="C1653" s="24" t="s">
        <v>73</v>
      </c>
      <c r="D1653" s="180">
        <v>8199.1</v>
      </c>
      <c r="E1653" s="286"/>
      <c r="F1653" s="99">
        <f t="shared" si="46"/>
        <v>0</v>
      </c>
      <c r="K1653" s="350"/>
    </row>
    <row r="1654" spans="1:11" ht="30" customHeight="1" outlineLevel="2">
      <c r="A1654" s="51" t="s">
        <v>4239</v>
      </c>
      <c r="B1654" s="28" t="s">
        <v>4240</v>
      </c>
      <c r="C1654" s="24" t="s">
        <v>73</v>
      </c>
      <c r="D1654" s="180">
        <v>1663.64</v>
      </c>
      <c r="E1654" s="286"/>
      <c r="F1654" s="99">
        <f t="shared" si="46"/>
        <v>0</v>
      </c>
      <c r="K1654" s="350"/>
    </row>
    <row r="1655" spans="1:11" ht="30" customHeight="1" outlineLevel="2">
      <c r="A1655" s="51" t="s">
        <v>4241</v>
      </c>
      <c r="B1655" s="28" t="s">
        <v>4242</v>
      </c>
      <c r="C1655" s="24" t="s">
        <v>73</v>
      </c>
      <c r="D1655" s="180">
        <v>2330</v>
      </c>
      <c r="E1655" s="286"/>
      <c r="F1655" s="99">
        <f t="shared" si="46"/>
        <v>0</v>
      </c>
      <c r="K1655" s="350"/>
    </row>
    <row r="1656" spans="1:11" ht="20.100000000000001" customHeight="1" outlineLevel="2">
      <c r="A1656" s="51"/>
      <c r="B1656" s="120"/>
      <c r="C1656" s="24"/>
      <c r="D1656" s="191"/>
      <c r="E1656" s="286"/>
      <c r="F1656" s="101"/>
      <c r="K1656" s="350"/>
    </row>
    <row r="1657" spans="1:11" ht="20.100000000000001" customHeight="1" outlineLevel="2">
      <c r="A1657" s="287" t="s">
        <v>4243</v>
      </c>
      <c r="B1657" s="231" t="s">
        <v>4244</v>
      </c>
      <c r="C1657" s="24"/>
      <c r="D1657" s="191"/>
      <c r="E1657" s="286"/>
      <c r="F1657" s="99"/>
      <c r="K1657" s="350"/>
    </row>
    <row r="1658" spans="1:11" ht="30" customHeight="1" outlineLevel="2">
      <c r="A1658" s="51" t="s">
        <v>4245</v>
      </c>
      <c r="B1658" s="28" t="s">
        <v>4246</v>
      </c>
      <c r="C1658" s="24" t="s">
        <v>73</v>
      </c>
      <c r="D1658" s="180">
        <v>4366</v>
      </c>
      <c r="E1658" s="286"/>
      <c r="F1658" s="99">
        <f t="shared" si="46"/>
        <v>0</v>
      </c>
      <c r="K1658" s="350"/>
    </row>
    <row r="1659" spans="1:11" ht="18" customHeight="1" outlineLevel="2">
      <c r="A1659" s="51" t="s">
        <v>4247</v>
      </c>
      <c r="B1659" s="28" t="s">
        <v>4248</v>
      </c>
      <c r="C1659" s="24" t="s">
        <v>73</v>
      </c>
      <c r="D1659" s="180">
        <v>910</v>
      </c>
      <c r="E1659" s="286"/>
      <c r="F1659" s="99">
        <f t="shared" si="46"/>
        <v>0</v>
      </c>
      <c r="K1659" s="350"/>
    </row>
    <row r="1660" spans="1:11" ht="30" customHeight="1" outlineLevel="2">
      <c r="A1660" s="51" t="s">
        <v>4249</v>
      </c>
      <c r="B1660" s="28" t="s">
        <v>4250</v>
      </c>
      <c r="C1660" s="24" t="s">
        <v>73</v>
      </c>
      <c r="D1660" s="180">
        <v>180</v>
      </c>
      <c r="E1660" s="286"/>
      <c r="F1660" s="99">
        <f t="shared" si="46"/>
        <v>0</v>
      </c>
      <c r="K1660" s="350"/>
    </row>
    <row r="1661" spans="1:11" ht="30" customHeight="1" outlineLevel="2">
      <c r="A1661" s="51" t="s">
        <v>4251</v>
      </c>
      <c r="B1661" s="28" t="s">
        <v>4252</v>
      </c>
      <c r="C1661" s="24" t="s">
        <v>73</v>
      </c>
      <c r="D1661" s="180">
        <v>250</v>
      </c>
      <c r="E1661" s="286"/>
      <c r="F1661" s="99">
        <f t="shared" si="46"/>
        <v>0</v>
      </c>
      <c r="K1661" s="350"/>
    </row>
    <row r="1662" spans="1:11" ht="20.100000000000001" customHeight="1" outlineLevel="1">
      <c r="A1662" s="50"/>
      <c r="B1662" s="120"/>
      <c r="C1662" s="24"/>
      <c r="D1662" s="63"/>
      <c r="E1662" s="286"/>
      <c r="F1662" s="101"/>
      <c r="K1662" s="350"/>
    </row>
    <row r="1663" spans="1:11" ht="20.100000000000001" customHeight="1" outlineLevel="1">
      <c r="A1663" s="106" t="s">
        <v>4253</v>
      </c>
      <c r="B1663" s="214" t="s">
        <v>4254</v>
      </c>
      <c r="C1663" s="107"/>
      <c r="D1663" s="98"/>
      <c r="E1663" s="98"/>
      <c r="F1663" s="108">
        <f>SUBTOTAL(9,F1664:F1672)</f>
        <v>0</v>
      </c>
      <c r="H1663" s="462">
        <f>+F1663</f>
        <v>0</v>
      </c>
      <c r="K1663" s="350"/>
    </row>
    <row r="1664" spans="1:11" ht="20.100000000000001" customHeight="1" outlineLevel="2">
      <c r="A1664" s="287" t="s">
        <v>4255</v>
      </c>
      <c r="B1664" s="231" t="s">
        <v>4256</v>
      </c>
      <c r="C1664" s="24"/>
      <c r="D1664" s="63"/>
      <c r="E1664" s="286"/>
      <c r="F1664" s="99"/>
      <c r="K1664" s="350"/>
    </row>
    <row r="1665" spans="1:11" ht="30" customHeight="1" outlineLevel="2">
      <c r="A1665" s="51" t="s">
        <v>4257</v>
      </c>
      <c r="B1665" s="28" t="s">
        <v>4258</v>
      </c>
      <c r="C1665" s="24" t="s">
        <v>73</v>
      </c>
      <c r="D1665" s="82">
        <v>6190.8</v>
      </c>
      <c r="E1665" s="75"/>
      <c r="F1665" s="97">
        <f t="shared" si="46"/>
        <v>0</v>
      </c>
      <c r="K1665" s="350"/>
    </row>
    <row r="1666" spans="1:11" ht="30" customHeight="1" outlineLevel="2">
      <c r="A1666" s="51" t="s">
        <v>4259</v>
      </c>
      <c r="B1666" s="28" t="s">
        <v>4260</v>
      </c>
      <c r="C1666" s="24" t="s">
        <v>73</v>
      </c>
      <c r="D1666" s="82">
        <v>4244.8</v>
      </c>
      <c r="E1666" s="75"/>
      <c r="F1666" s="97">
        <f t="shared" si="46"/>
        <v>0</v>
      </c>
      <c r="K1666" s="350"/>
    </row>
    <row r="1667" spans="1:11" ht="30" customHeight="1" outlineLevel="2">
      <c r="A1667" s="51" t="s">
        <v>4261</v>
      </c>
      <c r="B1667" s="28" t="s">
        <v>4262</v>
      </c>
      <c r="C1667" s="24" t="s">
        <v>73</v>
      </c>
      <c r="D1667" s="82">
        <v>681.6</v>
      </c>
      <c r="E1667" s="75"/>
      <c r="F1667" s="97">
        <f t="shared" si="46"/>
        <v>0</v>
      </c>
      <c r="K1667" s="350"/>
    </row>
    <row r="1668" spans="1:11" ht="30" customHeight="1" outlineLevel="2">
      <c r="A1668" s="51" t="s">
        <v>4263</v>
      </c>
      <c r="B1668" s="28" t="s">
        <v>4264</v>
      </c>
      <c r="C1668" s="24" t="s">
        <v>73</v>
      </c>
      <c r="D1668" s="82">
        <v>1920</v>
      </c>
      <c r="E1668" s="75"/>
      <c r="F1668" s="97">
        <f t="shared" si="46"/>
        <v>0</v>
      </c>
      <c r="K1668" s="350"/>
    </row>
    <row r="1669" spans="1:11" ht="30" customHeight="1" outlineLevel="2">
      <c r="A1669" s="51" t="s">
        <v>4265</v>
      </c>
      <c r="B1669" s="28" t="s">
        <v>4266</v>
      </c>
      <c r="C1669" s="24" t="s">
        <v>73</v>
      </c>
      <c r="D1669" s="82">
        <v>1850.4</v>
      </c>
      <c r="E1669" s="75"/>
      <c r="F1669" s="97">
        <f t="shared" si="46"/>
        <v>0</v>
      </c>
      <c r="K1669" s="350"/>
    </row>
    <row r="1670" spans="1:11" ht="30" customHeight="1" outlineLevel="2">
      <c r="A1670" s="51" t="s">
        <v>4267</v>
      </c>
      <c r="B1670" s="28" t="s">
        <v>4268</v>
      </c>
      <c r="C1670" s="24" t="s">
        <v>73</v>
      </c>
      <c r="D1670" s="82">
        <v>81.599999999999994</v>
      </c>
      <c r="E1670" s="75"/>
      <c r="F1670" s="97">
        <f t="shared" si="46"/>
        <v>0</v>
      </c>
      <c r="K1670" s="350"/>
    </row>
    <row r="1671" spans="1:11" ht="30" customHeight="1" outlineLevel="2">
      <c r="A1671" s="51" t="s">
        <v>4269</v>
      </c>
      <c r="B1671" s="28" t="s">
        <v>4627</v>
      </c>
      <c r="C1671" s="24" t="s">
        <v>73</v>
      </c>
      <c r="D1671" s="82">
        <v>672</v>
      </c>
      <c r="E1671" s="75"/>
      <c r="F1671" s="97">
        <f t="shared" si="46"/>
        <v>0</v>
      </c>
      <c r="K1671" s="350"/>
    </row>
    <row r="1672" spans="1:11" ht="20.100000000000001" customHeight="1" outlineLevel="1">
      <c r="A1672" s="51"/>
      <c r="B1672" s="120"/>
      <c r="C1672" s="24"/>
      <c r="D1672" s="63"/>
      <c r="E1672" s="286"/>
      <c r="F1672" s="101"/>
      <c r="K1672" s="350"/>
    </row>
    <row r="1673" spans="1:11" ht="20.100000000000001" customHeight="1" outlineLevel="1">
      <c r="A1673" s="106" t="s">
        <v>4270</v>
      </c>
      <c r="B1673" s="214" t="s">
        <v>4271</v>
      </c>
      <c r="C1673" s="107"/>
      <c r="D1673" s="98"/>
      <c r="E1673" s="98"/>
      <c r="F1673" s="108">
        <f>SUBTOTAL(9,F1674:F1675)</f>
        <v>0</v>
      </c>
      <c r="H1673" s="462">
        <f>+F1673</f>
        <v>0</v>
      </c>
      <c r="K1673" s="350"/>
    </row>
    <row r="1674" spans="1:11" ht="20.100000000000001" customHeight="1" outlineLevel="2">
      <c r="A1674" s="51" t="s">
        <v>4272</v>
      </c>
      <c r="B1674" s="120" t="s">
        <v>4273</v>
      </c>
      <c r="C1674" s="24" t="s">
        <v>73</v>
      </c>
      <c r="D1674" s="63">
        <v>22625</v>
      </c>
      <c r="E1674" s="75"/>
      <c r="F1674" s="97">
        <f t="shared" si="46"/>
        <v>0</v>
      </c>
      <c r="K1674" s="350"/>
    </row>
    <row r="1675" spans="1:11" ht="20.100000000000001" customHeight="1" outlineLevel="1">
      <c r="A1675" s="50"/>
      <c r="B1675" s="120"/>
      <c r="C1675" s="24"/>
      <c r="D1675" s="63"/>
      <c r="E1675" s="286"/>
      <c r="F1675" s="101"/>
      <c r="K1675" s="350"/>
    </row>
    <row r="1676" spans="1:11" ht="20.100000000000001" customHeight="1" outlineLevel="1">
      <c r="A1676" s="517" t="s">
        <v>4274</v>
      </c>
      <c r="B1676" s="215" t="s">
        <v>4275</v>
      </c>
      <c r="C1676" s="199"/>
      <c r="D1676" s="171"/>
      <c r="E1676" s="98"/>
      <c r="F1676" s="108">
        <f>SUBTOTAL(9,F1677:F1689)</f>
        <v>0</v>
      </c>
      <c r="H1676" s="462">
        <f>+F1676</f>
        <v>0</v>
      </c>
      <c r="K1676" s="350"/>
    </row>
    <row r="1677" spans="1:11" ht="19.5" customHeight="1" outlineLevel="2">
      <c r="A1677" s="287" t="s">
        <v>4276</v>
      </c>
      <c r="B1677" s="231" t="s">
        <v>4277</v>
      </c>
      <c r="C1677" s="24"/>
      <c r="D1677" s="191"/>
      <c r="E1677" s="286"/>
      <c r="F1677" s="99"/>
      <c r="K1677" s="350"/>
    </row>
    <row r="1678" spans="1:11" ht="20.100000000000001" customHeight="1" outlineLevel="2">
      <c r="A1678" s="518" t="s">
        <v>4278</v>
      </c>
      <c r="B1678" s="519" t="s">
        <v>4279</v>
      </c>
      <c r="C1678" s="24" t="s">
        <v>543</v>
      </c>
      <c r="D1678" s="520">
        <v>1600</v>
      </c>
      <c r="E1678" s="286"/>
      <c r="F1678" s="101">
        <f t="shared" si="46"/>
        <v>0</v>
      </c>
      <c r="K1678" s="350"/>
    </row>
    <row r="1679" spans="1:11" ht="20.100000000000001" customHeight="1" outlineLevel="2">
      <c r="A1679" s="51"/>
      <c r="B1679" s="120"/>
      <c r="C1679" s="24"/>
      <c r="D1679" s="191"/>
      <c r="E1679" s="286"/>
      <c r="F1679" s="101"/>
      <c r="K1679" s="350"/>
    </row>
    <row r="1680" spans="1:11" ht="20.100000000000001" customHeight="1" outlineLevel="2">
      <c r="A1680" s="287" t="s">
        <v>4280</v>
      </c>
      <c r="B1680" s="231" t="s">
        <v>4281</v>
      </c>
      <c r="C1680" s="24"/>
      <c r="D1680" s="191"/>
      <c r="E1680" s="286"/>
      <c r="F1680" s="99"/>
      <c r="K1680" s="350"/>
    </row>
    <row r="1681" spans="1:11" ht="27.75" customHeight="1" outlineLevel="2">
      <c r="A1681" s="51" t="s">
        <v>4282</v>
      </c>
      <c r="B1681" s="28" t="s">
        <v>4283</v>
      </c>
      <c r="C1681" s="24" t="s">
        <v>543</v>
      </c>
      <c r="D1681" s="191">
        <v>2260</v>
      </c>
      <c r="E1681" s="286"/>
      <c r="F1681" s="101">
        <f t="shared" si="46"/>
        <v>0</v>
      </c>
      <c r="K1681" s="350"/>
    </row>
    <row r="1682" spans="1:11" ht="27.75" customHeight="1" outlineLevel="2">
      <c r="A1682" s="51" t="s">
        <v>4284</v>
      </c>
      <c r="B1682" s="28" t="s">
        <v>4285</v>
      </c>
      <c r="C1682" s="24" t="s">
        <v>543</v>
      </c>
      <c r="D1682" s="191">
        <v>340</v>
      </c>
      <c r="E1682" s="286"/>
      <c r="F1682" s="101">
        <f t="shared" si="46"/>
        <v>0</v>
      </c>
      <c r="K1682" s="350"/>
    </row>
    <row r="1683" spans="1:11" ht="20.100000000000001" customHeight="1" outlineLevel="2">
      <c r="A1683" s="518"/>
      <c r="B1683" s="519"/>
      <c r="C1683" s="24"/>
      <c r="D1683" s="520"/>
      <c r="E1683" s="286"/>
      <c r="F1683" s="101"/>
      <c r="K1683" s="350"/>
    </row>
    <row r="1684" spans="1:11" ht="20.100000000000001" customHeight="1" outlineLevel="2">
      <c r="A1684" s="287" t="s">
        <v>4286</v>
      </c>
      <c r="B1684" s="231" t="s">
        <v>4287</v>
      </c>
      <c r="C1684" s="24"/>
      <c r="D1684" s="191"/>
      <c r="E1684" s="286"/>
      <c r="F1684" s="99"/>
      <c r="K1684" s="350"/>
    </row>
    <row r="1685" spans="1:11" ht="30" customHeight="1" outlineLevel="2">
      <c r="A1685" s="51" t="s">
        <v>4288</v>
      </c>
      <c r="B1685" s="28" t="s">
        <v>4289</v>
      </c>
      <c r="C1685" s="24" t="s">
        <v>543</v>
      </c>
      <c r="D1685" s="191">
        <v>770</v>
      </c>
      <c r="E1685" s="286"/>
      <c r="F1685" s="99">
        <f t="shared" si="46"/>
        <v>0</v>
      </c>
      <c r="K1685" s="350"/>
    </row>
    <row r="1686" spans="1:11" ht="20.100000000000001" customHeight="1" outlineLevel="2">
      <c r="A1686" s="51"/>
      <c r="B1686" s="120"/>
      <c r="C1686" s="24"/>
      <c r="D1686" s="180"/>
      <c r="E1686" s="286"/>
      <c r="F1686" s="99"/>
      <c r="K1686" s="350"/>
    </row>
    <row r="1687" spans="1:11" ht="20.100000000000001" customHeight="1" outlineLevel="2">
      <c r="A1687" s="287" t="s">
        <v>4290</v>
      </c>
      <c r="B1687" s="231" t="s">
        <v>4291</v>
      </c>
      <c r="C1687" s="24"/>
      <c r="D1687" s="191"/>
      <c r="E1687" s="286"/>
      <c r="F1687" s="99"/>
      <c r="K1687" s="350"/>
    </row>
    <row r="1688" spans="1:11" ht="27.75" customHeight="1" outlineLevel="2">
      <c r="A1688" s="51" t="s">
        <v>4292</v>
      </c>
      <c r="B1688" s="28" t="s">
        <v>4293</v>
      </c>
      <c r="C1688" s="24" t="s">
        <v>543</v>
      </c>
      <c r="D1688" s="191">
        <v>12</v>
      </c>
      <c r="E1688" s="286"/>
      <c r="F1688" s="101">
        <f>TRUNC(D1688*E1688,2)</f>
        <v>0</v>
      </c>
      <c r="K1688" s="350"/>
    </row>
    <row r="1689" spans="1:11" ht="42.75" customHeight="1" outlineLevel="2">
      <c r="A1689" s="51" t="s">
        <v>4294</v>
      </c>
      <c r="B1689" s="28" t="s">
        <v>4295</v>
      </c>
      <c r="C1689" s="24" t="s">
        <v>543</v>
      </c>
      <c r="D1689" s="191">
        <v>282</v>
      </c>
      <c r="E1689" s="286"/>
      <c r="F1689" s="101">
        <f>TRUNC(D1689*E1689,2)</f>
        <v>0</v>
      </c>
      <c r="K1689" s="350"/>
    </row>
    <row r="1690" spans="1:11" ht="20.100000000000001" customHeight="1" outlineLevel="1">
      <c r="A1690" s="521"/>
      <c r="B1690" s="309"/>
      <c r="C1690" s="304"/>
      <c r="D1690" s="180"/>
      <c r="E1690" s="286"/>
      <c r="F1690" s="101"/>
      <c r="K1690" s="350"/>
    </row>
    <row r="1691" spans="1:11" ht="20.100000000000001" customHeight="1" outlineLevel="1">
      <c r="A1691" s="159" t="s">
        <v>4296</v>
      </c>
      <c r="B1691" s="215" t="s">
        <v>4297</v>
      </c>
      <c r="C1691" s="199"/>
      <c r="D1691" s="171"/>
      <c r="E1691" s="98"/>
      <c r="F1691" s="108">
        <f>SUBTOTAL(9,F1692:F1704)</f>
        <v>0</v>
      </c>
      <c r="H1691" s="462">
        <f>+F1691</f>
        <v>0</v>
      </c>
      <c r="K1691" s="350"/>
    </row>
    <row r="1692" spans="1:11" ht="20.100000000000001" customHeight="1" outlineLevel="2">
      <c r="A1692" s="287" t="s">
        <v>4298</v>
      </c>
      <c r="B1692" s="231" t="s">
        <v>4299</v>
      </c>
      <c r="C1692" s="24"/>
      <c r="D1692" s="191"/>
      <c r="E1692" s="286"/>
      <c r="F1692" s="99"/>
      <c r="K1692" s="350"/>
    </row>
    <row r="1693" spans="1:11" ht="20.100000000000001" customHeight="1" outlineLevel="2">
      <c r="A1693" s="518" t="s">
        <v>4300</v>
      </c>
      <c r="B1693" s="519" t="s">
        <v>4301</v>
      </c>
      <c r="C1693" s="24" t="s">
        <v>543</v>
      </c>
      <c r="D1693" s="520">
        <v>170</v>
      </c>
      <c r="E1693" s="286"/>
      <c r="F1693" s="101">
        <f>TRUNC(D1693*E1693,2)</f>
        <v>0</v>
      </c>
      <c r="K1693" s="350"/>
    </row>
    <row r="1694" spans="1:11" ht="20.100000000000001" customHeight="1" outlineLevel="2">
      <c r="A1694" s="518" t="s">
        <v>4302</v>
      </c>
      <c r="B1694" s="519" t="s">
        <v>4303</v>
      </c>
      <c r="C1694" s="24" t="s">
        <v>543</v>
      </c>
      <c r="D1694" s="520">
        <v>76</v>
      </c>
      <c r="E1694" s="286"/>
      <c r="F1694" s="101">
        <f>TRUNC(D1694*E1694,2)</f>
        <v>0</v>
      </c>
      <c r="K1694" s="350"/>
    </row>
    <row r="1695" spans="1:11" ht="20.100000000000001" customHeight="1" outlineLevel="2">
      <c r="A1695" s="518" t="s">
        <v>4304</v>
      </c>
      <c r="B1695" s="519" t="s">
        <v>4305</v>
      </c>
      <c r="C1695" s="24" t="s">
        <v>543</v>
      </c>
      <c r="D1695" s="520">
        <v>2</v>
      </c>
      <c r="E1695" s="286"/>
      <c r="F1695" s="101">
        <f>TRUNC(D1695*E1695,2)</f>
        <v>0</v>
      </c>
      <c r="K1695" s="350"/>
    </row>
    <row r="1696" spans="1:11" ht="27.75" customHeight="1" outlineLevel="2">
      <c r="A1696" s="51" t="s">
        <v>4306</v>
      </c>
      <c r="B1696" s="28" t="s">
        <v>4307</v>
      </c>
      <c r="C1696" s="24" t="s">
        <v>543</v>
      </c>
      <c r="D1696" s="191">
        <v>170</v>
      </c>
      <c r="E1696" s="286"/>
      <c r="F1696" s="101">
        <f>TRUNC(D1696*E1696,2)</f>
        <v>0</v>
      </c>
      <c r="K1696" s="350"/>
    </row>
    <row r="1697" spans="1:11" ht="27.75" customHeight="1" outlineLevel="2">
      <c r="A1697" s="51" t="s">
        <v>4308</v>
      </c>
      <c r="B1697" s="28" t="s">
        <v>4309</v>
      </c>
      <c r="C1697" s="24" t="s">
        <v>543</v>
      </c>
      <c r="D1697" s="191">
        <v>11</v>
      </c>
      <c r="E1697" s="286"/>
      <c r="F1697" s="101">
        <f>TRUNC(D1697*E1697,2)</f>
        <v>0</v>
      </c>
      <c r="K1697" s="350"/>
    </row>
    <row r="1698" spans="1:11" ht="20.100000000000001" customHeight="1" outlineLevel="2">
      <c r="A1698" s="51"/>
      <c r="B1698" s="120"/>
      <c r="C1698" s="24"/>
      <c r="D1698" s="191"/>
      <c r="E1698" s="286"/>
      <c r="F1698" s="101"/>
      <c r="K1698" s="350"/>
    </row>
    <row r="1699" spans="1:11" ht="20.100000000000001" customHeight="1" outlineLevel="2">
      <c r="A1699" s="287" t="s">
        <v>4310</v>
      </c>
      <c r="B1699" s="231" t="s">
        <v>4311</v>
      </c>
      <c r="C1699" s="24"/>
      <c r="D1699" s="191"/>
      <c r="E1699" s="286"/>
      <c r="F1699" s="99"/>
      <c r="K1699" s="350"/>
    </row>
    <row r="1700" spans="1:11" ht="27.75" customHeight="1" outlineLevel="2">
      <c r="A1700" s="51" t="s">
        <v>4312</v>
      </c>
      <c r="B1700" s="28" t="s">
        <v>4313</v>
      </c>
      <c r="C1700" s="24" t="s">
        <v>543</v>
      </c>
      <c r="D1700" s="191">
        <v>2288</v>
      </c>
      <c r="E1700" s="286"/>
      <c r="F1700" s="101">
        <f>TRUNC(D1700*E1700,2)</f>
        <v>0</v>
      </c>
      <c r="K1700" s="350"/>
    </row>
    <row r="1701" spans="1:11" ht="27.75" customHeight="1" outlineLevel="2">
      <c r="A1701" s="51" t="s">
        <v>4314</v>
      </c>
      <c r="B1701" s="28" t="s">
        <v>4315</v>
      </c>
      <c r="C1701" s="24" t="s">
        <v>543</v>
      </c>
      <c r="D1701" s="191">
        <v>105</v>
      </c>
      <c r="E1701" s="286"/>
      <c r="F1701" s="101">
        <f>TRUNC(D1701*E1701,2)</f>
        <v>0</v>
      </c>
      <c r="K1701" s="350"/>
    </row>
    <row r="1702" spans="1:11" ht="42.75" customHeight="1" outlineLevel="2">
      <c r="A1702" s="51" t="s">
        <v>4316</v>
      </c>
      <c r="B1702" s="28" t="s">
        <v>4317</v>
      </c>
      <c r="C1702" s="24" t="s">
        <v>543</v>
      </c>
      <c r="D1702" s="191">
        <v>23</v>
      </c>
      <c r="E1702" s="286"/>
      <c r="F1702" s="101">
        <f>TRUNC(D1702*E1702,2)</f>
        <v>0</v>
      </c>
      <c r="K1702" s="350"/>
    </row>
    <row r="1703" spans="1:11" ht="27.75" customHeight="1" outlineLevel="2">
      <c r="A1703" s="51" t="s">
        <v>4318</v>
      </c>
      <c r="B1703" s="28" t="s">
        <v>4319</v>
      </c>
      <c r="C1703" s="24" t="s">
        <v>543</v>
      </c>
      <c r="D1703" s="191">
        <v>36</v>
      </c>
      <c r="E1703" s="286"/>
      <c r="F1703" s="101">
        <f>TRUNC(D1703*E1703,2)</f>
        <v>0</v>
      </c>
      <c r="K1703" s="350"/>
    </row>
    <row r="1704" spans="1:11" ht="27.75" customHeight="1" outlineLevel="2">
      <c r="A1704" s="51" t="s">
        <v>4320</v>
      </c>
      <c r="B1704" s="28" t="s">
        <v>4321</v>
      </c>
      <c r="C1704" s="24" t="s">
        <v>543</v>
      </c>
      <c r="D1704" s="191">
        <v>42</v>
      </c>
      <c r="E1704" s="286"/>
      <c r="F1704" s="101">
        <f>TRUNC(D1704*E1704,2)</f>
        <v>0</v>
      </c>
      <c r="K1704" s="350"/>
    </row>
    <row r="1705" spans="1:11" ht="20.100000000000001" customHeight="1" outlineLevel="1">
      <c r="A1705" s="51"/>
      <c r="B1705" s="120"/>
      <c r="C1705" s="24"/>
      <c r="D1705" s="63"/>
      <c r="E1705" s="286"/>
      <c r="F1705" s="101"/>
      <c r="K1705" s="350"/>
    </row>
    <row r="1706" spans="1:11" ht="20.100000000000001" customHeight="1" outlineLevel="1">
      <c r="A1706" s="106" t="s">
        <v>4322</v>
      </c>
      <c r="B1706" s="214" t="s">
        <v>4323</v>
      </c>
      <c r="C1706" s="107"/>
      <c r="D1706" s="98"/>
      <c r="E1706" s="98"/>
      <c r="F1706" s="108">
        <f>SUBTOTAL(9,F1707:F1840)</f>
        <v>0</v>
      </c>
      <c r="H1706" s="462">
        <f>+F1706</f>
        <v>0</v>
      </c>
      <c r="K1706" s="522"/>
    </row>
    <row r="1707" spans="1:11" ht="20.100000000000001" customHeight="1" outlineLevel="2">
      <c r="A1707" s="287" t="s">
        <v>4324</v>
      </c>
      <c r="B1707" s="231" t="s">
        <v>4325</v>
      </c>
      <c r="C1707" s="24"/>
      <c r="D1707" s="63"/>
      <c r="E1707" s="286"/>
      <c r="F1707" s="99"/>
      <c r="K1707" s="350"/>
    </row>
    <row r="1708" spans="1:11" ht="46.5" customHeight="1" outlineLevel="2">
      <c r="A1708" s="51" t="s">
        <v>4326</v>
      </c>
      <c r="B1708" s="28" t="s">
        <v>4327</v>
      </c>
      <c r="C1708" s="24" t="s">
        <v>545</v>
      </c>
      <c r="D1708" s="63">
        <v>11</v>
      </c>
      <c r="E1708" s="286"/>
      <c r="F1708" s="101">
        <f t="shared" ref="F1708:F1771" si="47">TRUNC(D1708*E1708,2)</f>
        <v>0</v>
      </c>
      <c r="K1708" s="350"/>
    </row>
    <row r="1709" spans="1:11" ht="57" outlineLevel="2">
      <c r="A1709" s="51" t="s">
        <v>4328</v>
      </c>
      <c r="B1709" s="28" t="s">
        <v>4474</v>
      </c>
      <c r="C1709" s="24" t="s">
        <v>545</v>
      </c>
      <c r="D1709" s="63">
        <v>44</v>
      </c>
      <c r="E1709" s="286"/>
      <c r="F1709" s="101">
        <f t="shared" si="47"/>
        <v>0</v>
      </c>
      <c r="K1709" s="350"/>
    </row>
    <row r="1710" spans="1:11" ht="46.5" customHeight="1" outlineLevel="2">
      <c r="A1710" s="51" t="s">
        <v>4329</v>
      </c>
      <c r="B1710" s="28" t="s">
        <v>5057</v>
      </c>
      <c r="C1710" s="24" t="s">
        <v>545</v>
      </c>
      <c r="D1710" s="63">
        <v>178</v>
      </c>
      <c r="E1710" s="286"/>
      <c r="F1710" s="101">
        <f t="shared" si="47"/>
        <v>0</v>
      </c>
      <c r="K1710" s="350"/>
    </row>
    <row r="1711" spans="1:11" ht="46.5" customHeight="1" outlineLevel="2">
      <c r="A1711" s="51" t="s">
        <v>4330</v>
      </c>
      <c r="B1711" s="28" t="s">
        <v>4331</v>
      </c>
      <c r="C1711" s="24" t="s">
        <v>545</v>
      </c>
      <c r="D1711" s="63">
        <v>74</v>
      </c>
      <c r="E1711" s="286"/>
      <c r="F1711" s="101">
        <f t="shared" si="47"/>
        <v>0</v>
      </c>
      <c r="K1711" s="350"/>
    </row>
    <row r="1712" spans="1:11" ht="46.5" customHeight="1" outlineLevel="2">
      <c r="A1712" s="51" t="s">
        <v>4332</v>
      </c>
      <c r="B1712" s="28" t="s">
        <v>4410</v>
      </c>
      <c r="C1712" s="24" t="s">
        <v>545</v>
      </c>
      <c r="D1712" s="63">
        <v>2</v>
      </c>
      <c r="E1712" s="286"/>
      <c r="F1712" s="101">
        <f t="shared" si="47"/>
        <v>0</v>
      </c>
      <c r="K1712" s="350"/>
    </row>
    <row r="1713" spans="1:11" ht="57" outlineLevel="2">
      <c r="A1713" s="51" t="s">
        <v>4333</v>
      </c>
      <c r="B1713" s="28" t="s">
        <v>4334</v>
      </c>
      <c r="C1713" s="24" t="s">
        <v>545</v>
      </c>
      <c r="D1713" s="63">
        <v>5</v>
      </c>
      <c r="E1713" s="286"/>
      <c r="F1713" s="101">
        <f t="shared" si="47"/>
        <v>0</v>
      </c>
      <c r="K1713" s="350"/>
    </row>
    <row r="1714" spans="1:11" ht="42.75" outlineLevel="2">
      <c r="A1714" s="51" t="s">
        <v>4335</v>
      </c>
      <c r="B1714" s="28" t="s">
        <v>5058</v>
      </c>
      <c r="C1714" s="24" t="s">
        <v>545</v>
      </c>
      <c r="D1714" s="63">
        <v>4</v>
      </c>
      <c r="E1714" s="286"/>
      <c r="F1714" s="101">
        <f t="shared" si="47"/>
        <v>0</v>
      </c>
      <c r="K1714" s="350"/>
    </row>
    <row r="1715" spans="1:11" ht="63.75" customHeight="1" outlineLevel="2">
      <c r="A1715" s="51" t="s">
        <v>4336</v>
      </c>
      <c r="B1715" s="28" t="s">
        <v>4337</v>
      </c>
      <c r="C1715" s="24" t="s">
        <v>545</v>
      </c>
      <c r="D1715" s="63">
        <v>25</v>
      </c>
      <c r="E1715" s="286"/>
      <c r="F1715" s="101">
        <f t="shared" si="47"/>
        <v>0</v>
      </c>
      <c r="K1715" s="350"/>
    </row>
    <row r="1716" spans="1:11" ht="46.5" customHeight="1" outlineLevel="2">
      <c r="A1716" s="51" t="s">
        <v>4338</v>
      </c>
      <c r="B1716" s="28" t="s">
        <v>4339</v>
      </c>
      <c r="C1716" s="24" t="s">
        <v>543</v>
      </c>
      <c r="D1716" s="63">
        <v>50</v>
      </c>
      <c r="E1716" s="286"/>
      <c r="F1716" s="101">
        <f t="shared" si="47"/>
        <v>0</v>
      </c>
      <c r="K1716" s="350"/>
    </row>
    <row r="1717" spans="1:11" ht="46.5" customHeight="1" outlineLevel="2">
      <c r="A1717" s="51" t="s">
        <v>4340</v>
      </c>
      <c r="B1717" s="28" t="s">
        <v>4474</v>
      </c>
      <c r="C1717" s="24" t="s">
        <v>545</v>
      </c>
      <c r="D1717" s="63">
        <v>498</v>
      </c>
      <c r="E1717" s="286"/>
      <c r="F1717" s="101">
        <f t="shared" si="47"/>
        <v>0</v>
      </c>
      <c r="K1717" s="350"/>
    </row>
    <row r="1718" spans="1:11" ht="63.75" customHeight="1" outlineLevel="2">
      <c r="A1718" s="51" t="s">
        <v>4341</v>
      </c>
      <c r="B1718" s="28" t="s">
        <v>4500</v>
      </c>
      <c r="C1718" s="24" t="s">
        <v>73</v>
      </c>
      <c r="D1718" s="63">
        <v>150</v>
      </c>
      <c r="E1718" s="286"/>
      <c r="F1718" s="101">
        <f t="shared" si="47"/>
        <v>0</v>
      </c>
      <c r="K1718" s="350"/>
    </row>
    <row r="1719" spans="1:11" ht="46.5" customHeight="1" outlineLevel="2">
      <c r="A1719" s="51" t="s">
        <v>4342</v>
      </c>
      <c r="B1719" s="28" t="s">
        <v>4394</v>
      </c>
      <c r="C1719" s="24" t="s">
        <v>545</v>
      </c>
      <c r="D1719" s="63">
        <v>236</v>
      </c>
      <c r="E1719" s="286"/>
      <c r="F1719" s="101">
        <f t="shared" si="47"/>
        <v>0</v>
      </c>
      <c r="K1719" s="350"/>
    </row>
    <row r="1720" spans="1:11" ht="46.5" customHeight="1" outlineLevel="2">
      <c r="A1720" s="51" t="s">
        <v>4343</v>
      </c>
      <c r="B1720" s="28" t="s">
        <v>4344</v>
      </c>
      <c r="C1720" s="24" t="s">
        <v>545</v>
      </c>
      <c r="D1720" s="63">
        <v>190</v>
      </c>
      <c r="E1720" s="286"/>
      <c r="F1720" s="101">
        <f t="shared" si="47"/>
        <v>0</v>
      </c>
      <c r="K1720" s="350"/>
    </row>
    <row r="1721" spans="1:11" ht="30.75" customHeight="1" outlineLevel="2">
      <c r="A1721" s="51" t="s">
        <v>4345</v>
      </c>
      <c r="B1721" s="28" t="s">
        <v>4346</v>
      </c>
      <c r="C1721" s="24" t="s">
        <v>545</v>
      </c>
      <c r="D1721" s="63">
        <v>443</v>
      </c>
      <c r="E1721" s="286"/>
      <c r="F1721" s="101">
        <f t="shared" si="47"/>
        <v>0</v>
      </c>
      <c r="K1721" s="350"/>
    </row>
    <row r="1722" spans="1:11" ht="63.75" customHeight="1" outlineLevel="2">
      <c r="A1722" s="51" t="s">
        <v>4347</v>
      </c>
      <c r="B1722" s="28" t="s">
        <v>4348</v>
      </c>
      <c r="C1722" s="24" t="s">
        <v>545</v>
      </c>
      <c r="D1722" s="63">
        <v>401</v>
      </c>
      <c r="E1722" s="286"/>
      <c r="F1722" s="101">
        <f t="shared" si="47"/>
        <v>0</v>
      </c>
      <c r="K1722" s="350"/>
    </row>
    <row r="1723" spans="1:11" ht="46.5" customHeight="1" outlineLevel="2">
      <c r="A1723" s="51" t="s">
        <v>4349</v>
      </c>
      <c r="B1723" s="28" t="s">
        <v>4350</v>
      </c>
      <c r="C1723" s="24" t="s">
        <v>545</v>
      </c>
      <c r="D1723" s="63">
        <v>18</v>
      </c>
      <c r="E1723" s="286"/>
      <c r="F1723" s="101">
        <f t="shared" si="47"/>
        <v>0</v>
      </c>
      <c r="K1723" s="350"/>
    </row>
    <row r="1724" spans="1:11" ht="46.5" customHeight="1" outlineLevel="2">
      <c r="A1724" s="51" t="s">
        <v>4351</v>
      </c>
      <c r="B1724" s="28" t="s">
        <v>4352</v>
      </c>
      <c r="C1724" s="24" t="s">
        <v>545</v>
      </c>
      <c r="D1724" s="63">
        <v>128</v>
      </c>
      <c r="E1724" s="286"/>
      <c r="F1724" s="101">
        <f t="shared" si="47"/>
        <v>0</v>
      </c>
      <c r="K1724" s="350"/>
    </row>
    <row r="1725" spans="1:11" ht="61.5" customHeight="1" outlineLevel="2">
      <c r="A1725" s="51" t="s">
        <v>4353</v>
      </c>
      <c r="B1725" s="28" t="s">
        <v>4354</v>
      </c>
      <c r="C1725" s="24" t="s">
        <v>545</v>
      </c>
      <c r="D1725" s="63">
        <v>6</v>
      </c>
      <c r="E1725" s="286"/>
      <c r="F1725" s="101">
        <f t="shared" si="47"/>
        <v>0</v>
      </c>
      <c r="K1725" s="350"/>
    </row>
    <row r="1726" spans="1:11" ht="46.5" customHeight="1" outlineLevel="2">
      <c r="A1726" s="51" t="s">
        <v>4355</v>
      </c>
      <c r="B1726" s="28" t="s">
        <v>4410</v>
      </c>
      <c r="C1726" s="24" t="s">
        <v>545</v>
      </c>
      <c r="D1726" s="63">
        <v>25</v>
      </c>
      <c r="E1726" s="286"/>
      <c r="F1726" s="101">
        <f t="shared" si="47"/>
        <v>0</v>
      </c>
      <c r="K1726" s="350"/>
    </row>
    <row r="1727" spans="1:11" ht="46.5" customHeight="1" outlineLevel="2">
      <c r="A1727" s="51" t="s">
        <v>4356</v>
      </c>
      <c r="B1727" s="28" t="s">
        <v>4466</v>
      </c>
      <c r="C1727" s="24" t="s">
        <v>545</v>
      </c>
      <c r="D1727" s="63">
        <v>34</v>
      </c>
      <c r="E1727" s="286"/>
      <c r="F1727" s="101">
        <f t="shared" si="47"/>
        <v>0</v>
      </c>
      <c r="K1727" s="350"/>
    </row>
    <row r="1728" spans="1:11" ht="46.5" customHeight="1" outlineLevel="2">
      <c r="A1728" s="51" t="s">
        <v>4357</v>
      </c>
      <c r="B1728" s="28" t="s">
        <v>4358</v>
      </c>
      <c r="C1728" s="24" t="s">
        <v>545</v>
      </c>
      <c r="D1728" s="63">
        <v>13</v>
      </c>
      <c r="E1728" s="286"/>
      <c r="F1728" s="101">
        <f t="shared" si="47"/>
        <v>0</v>
      </c>
      <c r="K1728" s="350"/>
    </row>
    <row r="1729" spans="1:11" ht="30.75" customHeight="1" outlineLevel="2">
      <c r="A1729" s="51" t="s">
        <v>4359</v>
      </c>
      <c r="B1729" s="28" t="s">
        <v>4360</v>
      </c>
      <c r="C1729" s="24" t="s">
        <v>545</v>
      </c>
      <c r="D1729" s="63">
        <v>54</v>
      </c>
      <c r="E1729" s="286"/>
      <c r="F1729" s="101">
        <f t="shared" si="47"/>
        <v>0</v>
      </c>
      <c r="K1729" s="350"/>
    </row>
    <row r="1730" spans="1:11" ht="72.75" customHeight="1" outlineLevel="2">
      <c r="A1730" s="51" t="s">
        <v>4361</v>
      </c>
      <c r="B1730" s="28" t="s">
        <v>4362</v>
      </c>
      <c r="C1730" s="24" t="s">
        <v>545</v>
      </c>
      <c r="D1730" s="63">
        <v>100</v>
      </c>
      <c r="E1730" s="286"/>
      <c r="F1730" s="101">
        <f t="shared" si="47"/>
        <v>0</v>
      </c>
      <c r="K1730" s="350"/>
    </row>
    <row r="1731" spans="1:11" ht="65.25" customHeight="1" outlineLevel="2">
      <c r="A1731" s="51" t="s">
        <v>4363</v>
      </c>
      <c r="B1731" s="28" t="s">
        <v>5059</v>
      </c>
      <c r="C1731" s="24" t="s">
        <v>73</v>
      </c>
      <c r="D1731" s="63">
        <v>546</v>
      </c>
      <c r="E1731" s="286"/>
      <c r="F1731" s="101">
        <f t="shared" si="47"/>
        <v>0</v>
      </c>
      <c r="K1731" s="350"/>
    </row>
    <row r="1732" spans="1:11" ht="30.75" customHeight="1" outlineLevel="2">
      <c r="A1732" s="51" t="s">
        <v>4364</v>
      </c>
      <c r="B1732" s="28" t="s">
        <v>4365</v>
      </c>
      <c r="C1732" s="24" t="s">
        <v>545</v>
      </c>
      <c r="D1732" s="63">
        <v>22</v>
      </c>
      <c r="E1732" s="286"/>
      <c r="F1732" s="101">
        <f t="shared" si="47"/>
        <v>0</v>
      </c>
      <c r="K1732" s="350"/>
    </row>
    <row r="1733" spans="1:11" ht="30.75" customHeight="1" outlineLevel="2">
      <c r="A1733" s="51" t="s">
        <v>4366</v>
      </c>
      <c r="B1733" s="28" t="s">
        <v>4367</v>
      </c>
      <c r="C1733" s="24" t="s">
        <v>545</v>
      </c>
      <c r="D1733" s="63">
        <v>6</v>
      </c>
      <c r="E1733" s="286"/>
      <c r="F1733" s="101">
        <f t="shared" si="47"/>
        <v>0</v>
      </c>
      <c r="K1733" s="350"/>
    </row>
    <row r="1734" spans="1:11" ht="46.5" customHeight="1" outlineLevel="2">
      <c r="A1734" s="51" t="s">
        <v>4368</v>
      </c>
      <c r="B1734" s="28" t="s">
        <v>4369</v>
      </c>
      <c r="C1734" s="24" t="s">
        <v>545</v>
      </c>
      <c r="D1734" s="63">
        <v>27</v>
      </c>
      <c r="E1734" s="286"/>
      <c r="F1734" s="101">
        <f t="shared" si="47"/>
        <v>0</v>
      </c>
      <c r="K1734" s="350"/>
    </row>
    <row r="1735" spans="1:11" ht="46.5" customHeight="1" outlineLevel="2">
      <c r="A1735" s="51" t="s">
        <v>4370</v>
      </c>
      <c r="B1735" s="28" t="s">
        <v>4388</v>
      </c>
      <c r="C1735" s="24" t="s">
        <v>545</v>
      </c>
      <c r="D1735" s="63">
        <v>6</v>
      </c>
      <c r="E1735" s="286"/>
      <c r="F1735" s="101">
        <f t="shared" si="47"/>
        <v>0</v>
      </c>
      <c r="K1735" s="350"/>
    </row>
    <row r="1736" spans="1:11" ht="46.5" customHeight="1" outlineLevel="2">
      <c r="A1736" s="51" t="s">
        <v>4371</v>
      </c>
      <c r="B1736" s="28" t="s">
        <v>4390</v>
      </c>
      <c r="C1736" s="24" t="s">
        <v>545</v>
      </c>
      <c r="D1736" s="63">
        <v>6</v>
      </c>
      <c r="E1736" s="286"/>
      <c r="F1736" s="101">
        <f t="shared" si="47"/>
        <v>0</v>
      </c>
      <c r="K1736" s="350"/>
    </row>
    <row r="1737" spans="1:11" ht="30.75" customHeight="1" outlineLevel="2">
      <c r="A1737" s="51" t="s">
        <v>4372</v>
      </c>
      <c r="B1737" s="28" t="s">
        <v>4373</v>
      </c>
      <c r="C1737" s="24" t="s">
        <v>73</v>
      </c>
      <c r="D1737" s="63">
        <v>112</v>
      </c>
      <c r="E1737" s="286"/>
      <c r="F1737" s="101">
        <f t="shared" si="47"/>
        <v>0</v>
      </c>
      <c r="K1737" s="350"/>
    </row>
    <row r="1738" spans="1:11" ht="46.5" customHeight="1" outlineLevel="2">
      <c r="A1738" s="51" t="s">
        <v>4374</v>
      </c>
      <c r="B1738" s="28" t="s">
        <v>4375</v>
      </c>
      <c r="C1738" s="24" t="s">
        <v>545</v>
      </c>
      <c r="D1738" s="63">
        <v>22</v>
      </c>
      <c r="E1738" s="286"/>
      <c r="F1738" s="101">
        <f t="shared" si="47"/>
        <v>0</v>
      </c>
      <c r="K1738" s="350"/>
    </row>
    <row r="1739" spans="1:11" ht="46.5" customHeight="1" outlineLevel="2">
      <c r="A1739" s="51" t="s">
        <v>4376</v>
      </c>
      <c r="B1739" s="28" t="s">
        <v>4410</v>
      </c>
      <c r="C1739" s="24" t="s">
        <v>545</v>
      </c>
      <c r="D1739" s="63">
        <v>6</v>
      </c>
      <c r="E1739" s="286"/>
      <c r="F1739" s="101">
        <f t="shared" si="47"/>
        <v>0</v>
      </c>
      <c r="K1739" s="350"/>
    </row>
    <row r="1740" spans="1:11" ht="46.5" customHeight="1" outlineLevel="2">
      <c r="A1740" s="51" t="s">
        <v>4377</v>
      </c>
      <c r="B1740" s="28" t="s">
        <v>4474</v>
      </c>
      <c r="C1740" s="24" t="s">
        <v>545</v>
      </c>
      <c r="D1740" s="63">
        <v>52</v>
      </c>
      <c r="E1740" s="286"/>
      <c r="F1740" s="101">
        <f t="shared" si="47"/>
        <v>0</v>
      </c>
      <c r="K1740" s="350"/>
    </row>
    <row r="1741" spans="1:11" ht="62.25" customHeight="1" outlineLevel="2">
      <c r="A1741" s="51" t="s">
        <v>4378</v>
      </c>
      <c r="B1741" s="28" t="s">
        <v>4379</v>
      </c>
      <c r="C1741" s="24" t="s">
        <v>545</v>
      </c>
      <c r="D1741" s="63">
        <v>98</v>
      </c>
      <c r="E1741" s="286"/>
      <c r="F1741" s="101">
        <f t="shared" si="47"/>
        <v>0</v>
      </c>
      <c r="K1741" s="350"/>
    </row>
    <row r="1742" spans="1:11" ht="30.75" customHeight="1" outlineLevel="2">
      <c r="A1742" s="51" t="s">
        <v>4380</v>
      </c>
      <c r="B1742" s="28" t="s">
        <v>4367</v>
      </c>
      <c r="C1742" s="24" t="s">
        <v>545</v>
      </c>
      <c r="D1742" s="63">
        <v>6</v>
      </c>
      <c r="E1742" s="286"/>
      <c r="F1742" s="101">
        <f t="shared" si="47"/>
        <v>0</v>
      </c>
      <c r="K1742" s="350"/>
    </row>
    <row r="1743" spans="1:11" ht="46.5" customHeight="1" outlineLevel="2">
      <c r="A1743" s="51" t="s">
        <v>4381</v>
      </c>
      <c r="B1743" s="28" t="s">
        <v>4386</v>
      </c>
      <c r="C1743" s="24" t="s">
        <v>545</v>
      </c>
      <c r="D1743" s="63">
        <v>6</v>
      </c>
      <c r="E1743" s="286"/>
      <c r="F1743" s="101">
        <f t="shared" si="47"/>
        <v>0</v>
      </c>
      <c r="K1743" s="350"/>
    </row>
    <row r="1744" spans="1:11" ht="46.5" customHeight="1" outlineLevel="2">
      <c r="A1744" s="51" t="s">
        <v>4382</v>
      </c>
      <c r="B1744" s="28" t="s">
        <v>4388</v>
      </c>
      <c r="C1744" s="24" t="s">
        <v>545</v>
      </c>
      <c r="D1744" s="63">
        <v>2</v>
      </c>
      <c r="E1744" s="286"/>
      <c r="F1744" s="101">
        <f t="shared" si="47"/>
        <v>0</v>
      </c>
      <c r="K1744" s="350"/>
    </row>
    <row r="1745" spans="1:11" ht="46.5" customHeight="1" outlineLevel="2">
      <c r="A1745" s="51" t="s">
        <v>4383</v>
      </c>
      <c r="B1745" s="28" t="s">
        <v>4384</v>
      </c>
      <c r="C1745" s="24" t="s">
        <v>545</v>
      </c>
      <c r="D1745" s="63">
        <v>2</v>
      </c>
      <c r="E1745" s="286"/>
      <c r="F1745" s="101">
        <f t="shared" si="47"/>
        <v>0</v>
      </c>
      <c r="K1745" s="350"/>
    </row>
    <row r="1746" spans="1:11" ht="46.5" customHeight="1" outlineLevel="2">
      <c r="A1746" s="51" t="s">
        <v>4385</v>
      </c>
      <c r="B1746" s="28" t="s">
        <v>4386</v>
      </c>
      <c r="C1746" s="24" t="s">
        <v>545</v>
      </c>
      <c r="D1746" s="63">
        <v>21</v>
      </c>
      <c r="E1746" s="286"/>
      <c r="F1746" s="101">
        <f t="shared" si="47"/>
        <v>0</v>
      </c>
      <c r="K1746" s="350"/>
    </row>
    <row r="1747" spans="1:11" ht="46.5" customHeight="1" outlineLevel="2">
      <c r="A1747" s="51" t="s">
        <v>4387</v>
      </c>
      <c r="B1747" s="28" t="s">
        <v>4388</v>
      </c>
      <c r="C1747" s="24" t="s">
        <v>545</v>
      </c>
      <c r="D1747" s="63">
        <v>4</v>
      </c>
      <c r="E1747" s="286"/>
      <c r="F1747" s="101">
        <f t="shared" si="47"/>
        <v>0</v>
      </c>
      <c r="K1747" s="350"/>
    </row>
    <row r="1748" spans="1:11" ht="46.5" customHeight="1" outlineLevel="2">
      <c r="A1748" s="51" t="s">
        <v>4389</v>
      </c>
      <c r="B1748" s="28" t="s">
        <v>4390</v>
      </c>
      <c r="C1748" s="24" t="s">
        <v>545</v>
      </c>
      <c r="D1748" s="63">
        <v>4</v>
      </c>
      <c r="E1748" s="286"/>
      <c r="F1748" s="101">
        <f t="shared" si="47"/>
        <v>0</v>
      </c>
      <c r="K1748" s="350"/>
    </row>
    <row r="1749" spans="1:11" ht="46.5" customHeight="1" outlineLevel="2">
      <c r="A1749" s="51" t="s">
        <v>4391</v>
      </c>
      <c r="B1749" s="28" t="s">
        <v>4392</v>
      </c>
      <c r="C1749" s="24" t="s">
        <v>545</v>
      </c>
      <c r="D1749" s="63">
        <v>129</v>
      </c>
      <c r="E1749" s="286"/>
      <c r="F1749" s="101">
        <f t="shared" si="47"/>
        <v>0</v>
      </c>
      <c r="K1749" s="350"/>
    </row>
    <row r="1750" spans="1:11" ht="46.5" customHeight="1" outlineLevel="2">
      <c r="A1750" s="51" t="s">
        <v>4393</v>
      </c>
      <c r="B1750" s="28" t="s">
        <v>4394</v>
      </c>
      <c r="C1750" s="24" t="s">
        <v>545</v>
      </c>
      <c r="D1750" s="63">
        <v>322</v>
      </c>
      <c r="E1750" s="286"/>
      <c r="F1750" s="101">
        <f t="shared" si="47"/>
        <v>0</v>
      </c>
      <c r="K1750" s="350"/>
    </row>
    <row r="1751" spans="1:11" ht="46.5" customHeight="1" outlineLevel="2">
      <c r="A1751" s="51" t="s">
        <v>4395</v>
      </c>
      <c r="B1751" s="28" t="s">
        <v>4474</v>
      </c>
      <c r="C1751" s="24" t="s">
        <v>545</v>
      </c>
      <c r="D1751" s="63">
        <v>289</v>
      </c>
      <c r="E1751" s="286"/>
      <c r="F1751" s="101">
        <f t="shared" si="47"/>
        <v>0</v>
      </c>
      <c r="K1751" s="350"/>
    </row>
    <row r="1752" spans="1:11" ht="72" customHeight="1" outlineLevel="2">
      <c r="A1752" s="51" t="s">
        <v>4396</v>
      </c>
      <c r="B1752" s="28" t="s">
        <v>4397</v>
      </c>
      <c r="C1752" s="24" t="s">
        <v>545</v>
      </c>
      <c r="D1752" s="63">
        <v>20</v>
      </c>
      <c r="E1752" s="286"/>
      <c r="F1752" s="101">
        <f t="shared" si="47"/>
        <v>0</v>
      </c>
      <c r="K1752" s="350"/>
    </row>
    <row r="1753" spans="1:11" ht="30.75" customHeight="1" outlineLevel="2">
      <c r="A1753" s="51" t="s">
        <v>4398</v>
      </c>
      <c r="B1753" s="28" t="s">
        <v>4399</v>
      </c>
      <c r="C1753" s="24" t="s">
        <v>545</v>
      </c>
      <c r="D1753" s="63">
        <v>42</v>
      </c>
      <c r="E1753" s="286"/>
      <c r="F1753" s="101">
        <f t="shared" si="47"/>
        <v>0</v>
      </c>
      <c r="K1753" s="350"/>
    </row>
    <row r="1754" spans="1:11" ht="46.5" customHeight="1" outlineLevel="2">
      <c r="A1754" s="51" t="s">
        <v>4400</v>
      </c>
      <c r="B1754" s="28" t="s">
        <v>4401</v>
      </c>
      <c r="C1754" s="24" t="s">
        <v>545</v>
      </c>
      <c r="D1754" s="63">
        <v>37</v>
      </c>
      <c r="E1754" s="286"/>
      <c r="F1754" s="101">
        <f t="shared" si="47"/>
        <v>0</v>
      </c>
      <c r="K1754" s="350"/>
    </row>
    <row r="1755" spans="1:11" ht="61.5" customHeight="1" outlineLevel="2">
      <c r="A1755" s="51" t="s">
        <v>4402</v>
      </c>
      <c r="B1755" s="28" t="s">
        <v>4348</v>
      </c>
      <c r="C1755" s="24" t="s">
        <v>545</v>
      </c>
      <c r="D1755" s="63">
        <v>632</v>
      </c>
      <c r="E1755" s="286"/>
      <c r="F1755" s="101">
        <f t="shared" si="47"/>
        <v>0</v>
      </c>
      <c r="K1755" s="350"/>
    </row>
    <row r="1756" spans="1:11" ht="30.75" customHeight="1" outlineLevel="2">
      <c r="A1756" s="51" t="s">
        <v>4403</v>
      </c>
      <c r="B1756" s="28" t="s">
        <v>4435</v>
      </c>
      <c r="C1756" s="24" t="s">
        <v>545</v>
      </c>
      <c r="D1756" s="63">
        <v>60</v>
      </c>
      <c r="E1756" s="286"/>
      <c r="F1756" s="101">
        <f t="shared" si="47"/>
        <v>0</v>
      </c>
      <c r="K1756" s="350"/>
    </row>
    <row r="1757" spans="1:11" ht="46.5" customHeight="1" outlineLevel="2">
      <c r="A1757" s="51" t="s">
        <v>4404</v>
      </c>
      <c r="B1757" s="28" t="s">
        <v>4358</v>
      </c>
      <c r="C1757" s="24" t="s">
        <v>545</v>
      </c>
      <c r="D1757" s="63">
        <v>12</v>
      </c>
      <c r="E1757" s="286"/>
      <c r="F1757" s="101">
        <f t="shared" si="47"/>
        <v>0</v>
      </c>
      <c r="K1757" s="350"/>
    </row>
    <row r="1758" spans="1:11" ht="30.75" customHeight="1" outlineLevel="2">
      <c r="A1758" s="51" t="s">
        <v>4405</v>
      </c>
      <c r="B1758" s="28" t="s">
        <v>4406</v>
      </c>
      <c r="C1758" s="24" t="s">
        <v>545</v>
      </c>
      <c r="D1758" s="63">
        <v>438</v>
      </c>
      <c r="E1758" s="286"/>
      <c r="F1758" s="101">
        <f t="shared" si="47"/>
        <v>0</v>
      </c>
      <c r="K1758" s="350"/>
    </row>
    <row r="1759" spans="1:11" ht="46.5" customHeight="1" outlineLevel="2">
      <c r="A1759" s="51" t="s">
        <v>4407</v>
      </c>
      <c r="B1759" s="28" t="s">
        <v>4408</v>
      </c>
      <c r="C1759" s="24" t="s">
        <v>545</v>
      </c>
      <c r="D1759" s="63">
        <v>138</v>
      </c>
      <c r="E1759" s="286"/>
      <c r="F1759" s="101">
        <f t="shared" si="47"/>
        <v>0</v>
      </c>
      <c r="K1759" s="350"/>
    </row>
    <row r="1760" spans="1:11" ht="46.5" customHeight="1" outlineLevel="2">
      <c r="A1760" s="51" t="s">
        <v>4409</v>
      </c>
      <c r="B1760" s="28" t="s">
        <v>4410</v>
      </c>
      <c r="C1760" s="24" t="s">
        <v>545</v>
      </c>
      <c r="D1760" s="63">
        <v>9</v>
      </c>
      <c r="E1760" s="286"/>
      <c r="F1760" s="101">
        <f t="shared" si="47"/>
        <v>0</v>
      </c>
      <c r="K1760" s="350"/>
    </row>
    <row r="1761" spans="1:11" ht="60.75" customHeight="1" outlineLevel="2">
      <c r="A1761" s="51" t="s">
        <v>4411</v>
      </c>
      <c r="B1761" s="28" t="s">
        <v>4412</v>
      </c>
      <c r="C1761" s="24" t="s">
        <v>545</v>
      </c>
      <c r="D1761" s="63">
        <v>3</v>
      </c>
      <c r="E1761" s="286"/>
      <c r="F1761" s="101">
        <f t="shared" si="47"/>
        <v>0</v>
      </c>
      <c r="K1761" s="350"/>
    </row>
    <row r="1762" spans="1:11" ht="46.5" customHeight="1" outlineLevel="2">
      <c r="A1762" s="51" t="s">
        <v>4413</v>
      </c>
      <c r="B1762" s="28" t="s">
        <v>4350</v>
      </c>
      <c r="C1762" s="24" t="s">
        <v>545</v>
      </c>
      <c r="D1762" s="63">
        <v>40</v>
      </c>
      <c r="E1762" s="286"/>
      <c r="F1762" s="101">
        <f t="shared" si="47"/>
        <v>0</v>
      </c>
      <c r="K1762" s="350"/>
    </row>
    <row r="1763" spans="1:11" ht="46.5" customHeight="1" outlineLevel="2">
      <c r="A1763" s="51" t="s">
        <v>4414</v>
      </c>
      <c r="B1763" s="28" t="s">
        <v>4415</v>
      </c>
      <c r="C1763" s="24" t="s">
        <v>545</v>
      </c>
      <c r="D1763" s="63">
        <v>24</v>
      </c>
      <c r="E1763" s="286"/>
      <c r="F1763" s="101">
        <f t="shared" si="47"/>
        <v>0</v>
      </c>
      <c r="K1763" s="350"/>
    </row>
    <row r="1764" spans="1:11" ht="46.5" customHeight="1" outlineLevel="2">
      <c r="A1764" s="51" t="s">
        <v>4416</v>
      </c>
      <c r="B1764" s="28" t="s">
        <v>4417</v>
      </c>
      <c r="C1764" s="24" t="s">
        <v>545</v>
      </c>
      <c r="D1764" s="63">
        <v>9</v>
      </c>
      <c r="E1764" s="286"/>
      <c r="F1764" s="101">
        <f t="shared" si="47"/>
        <v>0</v>
      </c>
      <c r="K1764" s="350"/>
    </row>
    <row r="1765" spans="1:11" ht="30.75" customHeight="1" outlineLevel="2">
      <c r="A1765" s="51" t="s">
        <v>4418</v>
      </c>
      <c r="B1765" s="28" t="s">
        <v>4419</v>
      </c>
      <c r="C1765" s="24" t="s">
        <v>545</v>
      </c>
      <c r="D1765" s="63">
        <v>6</v>
      </c>
      <c r="E1765" s="286"/>
      <c r="F1765" s="101">
        <f t="shared" si="47"/>
        <v>0</v>
      </c>
      <c r="K1765" s="350"/>
    </row>
    <row r="1766" spans="1:11" ht="30.75" customHeight="1" outlineLevel="2">
      <c r="A1766" s="51" t="s">
        <v>4420</v>
      </c>
      <c r="B1766" s="28" t="s">
        <v>4421</v>
      </c>
      <c r="C1766" s="24" t="s">
        <v>545</v>
      </c>
      <c r="D1766" s="63">
        <v>6</v>
      </c>
      <c r="E1766" s="286"/>
      <c r="F1766" s="101">
        <f t="shared" si="47"/>
        <v>0</v>
      </c>
      <c r="K1766" s="350"/>
    </row>
    <row r="1767" spans="1:11" ht="64.5" customHeight="1" outlineLevel="2">
      <c r="A1767" s="51" t="s">
        <v>4422</v>
      </c>
      <c r="B1767" s="28" t="s">
        <v>4423</v>
      </c>
      <c r="C1767" s="24" t="s">
        <v>545</v>
      </c>
      <c r="D1767" s="63">
        <v>2</v>
      </c>
      <c r="E1767" s="286"/>
      <c r="F1767" s="101">
        <f t="shared" si="47"/>
        <v>0</v>
      </c>
      <c r="K1767" s="350"/>
    </row>
    <row r="1768" spans="1:11" ht="63.75" customHeight="1" outlineLevel="2">
      <c r="A1768" s="51" t="s">
        <v>4424</v>
      </c>
      <c r="B1768" s="28" t="s">
        <v>4500</v>
      </c>
      <c r="C1768" s="24" t="s">
        <v>73</v>
      </c>
      <c r="D1768" s="63">
        <v>40</v>
      </c>
      <c r="E1768" s="286"/>
      <c r="F1768" s="101">
        <f t="shared" si="47"/>
        <v>0</v>
      </c>
      <c r="K1768" s="350"/>
    </row>
    <row r="1769" spans="1:11" ht="46.5" customHeight="1" outlineLevel="2">
      <c r="A1769" s="51" t="s">
        <v>4425</v>
      </c>
      <c r="B1769" s="28" t="s">
        <v>5060</v>
      </c>
      <c r="C1769" s="24" t="s">
        <v>73</v>
      </c>
      <c r="D1769" s="63">
        <v>4</v>
      </c>
      <c r="E1769" s="286"/>
      <c r="F1769" s="101">
        <f t="shared" si="47"/>
        <v>0</v>
      </c>
      <c r="K1769" s="350"/>
    </row>
    <row r="1770" spans="1:11" ht="46.5" customHeight="1" outlineLevel="2">
      <c r="A1770" s="51" t="s">
        <v>4426</v>
      </c>
      <c r="B1770" s="28" t="s">
        <v>4463</v>
      </c>
      <c r="C1770" s="24" t="s">
        <v>545</v>
      </c>
      <c r="D1770" s="63">
        <v>40</v>
      </c>
      <c r="E1770" s="286"/>
      <c r="F1770" s="101">
        <f t="shared" si="47"/>
        <v>0</v>
      </c>
      <c r="K1770" s="350"/>
    </row>
    <row r="1771" spans="1:11" ht="46.5" customHeight="1" outlineLevel="2">
      <c r="A1771" s="51" t="s">
        <v>4427</v>
      </c>
      <c r="B1771" s="28" t="s">
        <v>4428</v>
      </c>
      <c r="C1771" s="24" t="s">
        <v>545</v>
      </c>
      <c r="D1771" s="63">
        <v>48</v>
      </c>
      <c r="E1771" s="286"/>
      <c r="F1771" s="101">
        <f t="shared" si="47"/>
        <v>0</v>
      </c>
      <c r="K1771" s="350"/>
    </row>
    <row r="1772" spans="1:11" ht="46.5" customHeight="1" outlineLevel="2">
      <c r="A1772" s="51" t="s">
        <v>4429</v>
      </c>
      <c r="B1772" s="28" t="s">
        <v>4386</v>
      </c>
      <c r="C1772" s="24" t="s">
        <v>545</v>
      </c>
      <c r="D1772" s="63">
        <v>57</v>
      </c>
      <c r="E1772" s="286"/>
      <c r="F1772" s="101">
        <f t="shared" ref="F1772:F1835" si="48">TRUNC(D1772*E1772,2)</f>
        <v>0</v>
      </c>
      <c r="K1772" s="350"/>
    </row>
    <row r="1773" spans="1:11" ht="46.5" customHeight="1" outlineLevel="2">
      <c r="A1773" s="51" t="s">
        <v>4430</v>
      </c>
      <c r="B1773" s="28" t="s">
        <v>4388</v>
      </c>
      <c r="C1773" s="24" t="s">
        <v>545</v>
      </c>
      <c r="D1773" s="63">
        <v>2</v>
      </c>
      <c r="E1773" s="286"/>
      <c r="F1773" s="101">
        <f t="shared" si="48"/>
        <v>0</v>
      </c>
      <c r="K1773" s="350"/>
    </row>
    <row r="1774" spans="1:11" ht="46.5" customHeight="1" outlineLevel="2">
      <c r="A1774" s="51" t="s">
        <v>4431</v>
      </c>
      <c r="B1774" s="28" t="s">
        <v>4384</v>
      </c>
      <c r="C1774" s="24" t="s">
        <v>545</v>
      </c>
      <c r="D1774" s="63">
        <v>2</v>
      </c>
      <c r="E1774" s="286"/>
      <c r="F1774" s="101">
        <f t="shared" si="48"/>
        <v>0</v>
      </c>
      <c r="K1774" s="350"/>
    </row>
    <row r="1775" spans="1:11" ht="46.5" customHeight="1" outlineLevel="2">
      <c r="A1775" s="51" t="s">
        <v>4432</v>
      </c>
      <c r="B1775" s="28" t="s">
        <v>4433</v>
      </c>
      <c r="C1775" s="24" t="s">
        <v>543</v>
      </c>
      <c r="D1775" s="63">
        <v>36</v>
      </c>
      <c r="E1775" s="286"/>
      <c r="F1775" s="101">
        <f t="shared" si="48"/>
        <v>0</v>
      </c>
      <c r="K1775" s="350"/>
    </row>
    <row r="1776" spans="1:11" ht="30.75" customHeight="1" outlineLevel="2">
      <c r="A1776" s="51" t="s">
        <v>4434</v>
      </c>
      <c r="B1776" s="28" t="s">
        <v>4435</v>
      </c>
      <c r="C1776" s="24" t="s">
        <v>545</v>
      </c>
      <c r="D1776" s="63">
        <v>6</v>
      </c>
      <c r="E1776" s="286"/>
      <c r="F1776" s="101">
        <f t="shared" si="48"/>
        <v>0</v>
      </c>
      <c r="K1776" s="350"/>
    </row>
    <row r="1777" spans="1:11" ht="46.5" customHeight="1" outlineLevel="2">
      <c r="A1777" s="51" t="s">
        <v>4436</v>
      </c>
      <c r="B1777" s="28" t="s">
        <v>4435</v>
      </c>
      <c r="C1777" s="24" t="s">
        <v>545</v>
      </c>
      <c r="D1777" s="63">
        <v>6</v>
      </c>
      <c r="E1777" s="286"/>
      <c r="F1777" s="101">
        <f t="shared" si="48"/>
        <v>0</v>
      </c>
      <c r="K1777" s="350"/>
    </row>
    <row r="1778" spans="1:11" ht="46.5" customHeight="1" outlineLevel="2">
      <c r="A1778" s="51" t="s">
        <v>4437</v>
      </c>
      <c r="B1778" s="28" t="s">
        <v>5057</v>
      </c>
      <c r="C1778" s="24" t="s">
        <v>545</v>
      </c>
      <c r="D1778" s="63">
        <v>182</v>
      </c>
      <c r="E1778" s="286"/>
      <c r="F1778" s="101">
        <f t="shared" si="48"/>
        <v>0</v>
      </c>
      <c r="K1778" s="350"/>
    </row>
    <row r="1779" spans="1:11" ht="46.5" customHeight="1" outlineLevel="2">
      <c r="A1779" s="51" t="s">
        <v>4438</v>
      </c>
      <c r="B1779" s="28" t="s">
        <v>4439</v>
      </c>
      <c r="C1779" s="24" t="s">
        <v>545</v>
      </c>
      <c r="D1779" s="63">
        <v>40</v>
      </c>
      <c r="E1779" s="286"/>
      <c r="F1779" s="101">
        <f t="shared" si="48"/>
        <v>0</v>
      </c>
      <c r="K1779" s="350"/>
    </row>
    <row r="1780" spans="1:11" ht="46.5" customHeight="1" outlineLevel="2">
      <c r="A1780" s="51" t="s">
        <v>4440</v>
      </c>
      <c r="B1780" s="28" t="s">
        <v>4410</v>
      </c>
      <c r="C1780" s="24" t="s">
        <v>545</v>
      </c>
      <c r="D1780" s="63">
        <v>8</v>
      </c>
      <c r="E1780" s="286"/>
      <c r="F1780" s="101">
        <f t="shared" si="48"/>
        <v>0</v>
      </c>
      <c r="K1780" s="350"/>
    </row>
    <row r="1781" spans="1:11" ht="46.5" customHeight="1" outlineLevel="2">
      <c r="A1781" s="51" t="s">
        <v>4441</v>
      </c>
      <c r="B1781" s="28" t="s">
        <v>4442</v>
      </c>
      <c r="C1781" s="24" t="s">
        <v>545</v>
      </c>
      <c r="D1781" s="63">
        <v>3</v>
      </c>
      <c r="E1781" s="286"/>
      <c r="F1781" s="101">
        <f t="shared" si="48"/>
        <v>0</v>
      </c>
      <c r="K1781" s="350"/>
    </row>
    <row r="1782" spans="1:11" ht="46.5" customHeight="1" outlineLevel="2">
      <c r="A1782" s="51" t="s">
        <v>4443</v>
      </c>
      <c r="B1782" s="28" t="s">
        <v>4386</v>
      </c>
      <c r="C1782" s="24" t="s">
        <v>545</v>
      </c>
      <c r="D1782" s="63">
        <v>5</v>
      </c>
      <c r="E1782" s="286"/>
      <c r="F1782" s="101">
        <f t="shared" si="48"/>
        <v>0</v>
      </c>
      <c r="K1782" s="350"/>
    </row>
    <row r="1783" spans="1:11" ht="46.5" customHeight="1" outlineLevel="2">
      <c r="A1783" s="51" t="s">
        <v>4444</v>
      </c>
      <c r="B1783" s="28" t="s">
        <v>4445</v>
      </c>
      <c r="C1783" s="24" t="s">
        <v>545</v>
      </c>
      <c r="D1783" s="63">
        <v>22</v>
      </c>
      <c r="E1783" s="286"/>
      <c r="F1783" s="101">
        <f t="shared" si="48"/>
        <v>0</v>
      </c>
      <c r="K1783" s="350"/>
    </row>
    <row r="1784" spans="1:11" ht="30.75" customHeight="1" outlineLevel="2">
      <c r="A1784" s="51" t="s">
        <v>4446</v>
      </c>
      <c r="B1784" s="28" t="s">
        <v>4447</v>
      </c>
      <c r="C1784" s="24" t="s">
        <v>545</v>
      </c>
      <c r="D1784" s="63">
        <v>271</v>
      </c>
      <c r="E1784" s="286"/>
      <c r="F1784" s="101">
        <f t="shared" si="48"/>
        <v>0</v>
      </c>
      <c r="K1784" s="350"/>
    </row>
    <row r="1785" spans="1:11" ht="46.5" customHeight="1" outlineLevel="2">
      <c r="A1785" s="51" t="s">
        <v>4448</v>
      </c>
      <c r="B1785" s="28" t="s">
        <v>5058</v>
      </c>
      <c r="C1785" s="24" t="s">
        <v>545</v>
      </c>
      <c r="D1785" s="63">
        <v>12</v>
      </c>
      <c r="E1785" s="286"/>
      <c r="F1785" s="101">
        <f t="shared" si="48"/>
        <v>0</v>
      </c>
      <c r="K1785" s="350"/>
    </row>
    <row r="1786" spans="1:11" ht="46.5" customHeight="1" outlineLevel="2">
      <c r="A1786" s="51" t="s">
        <v>4449</v>
      </c>
      <c r="B1786" s="28" t="s">
        <v>4394</v>
      </c>
      <c r="C1786" s="24" t="s">
        <v>545</v>
      </c>
      <c r="D1786" s="63">
        <v>1220</v>
      </c>
      <c r="E1786" s="286"/>
      <c r="F1786" s="101">
        <f t="shared" si="48"/>
        <v>0</v>
      </c>
      <c r="K1786" s="350"/>
    </row>
    <row r="1787" spans="1:11" ht="46.5" customHeight="1" outlineLevel="2">
      <c r="A1787" s="51" t="s">
        <v>4450</v>
      </c>
      <c r="B1787" s="28" t="s">
        <v>4474</v>
      </c>
      <c r="C1787" s="24" t="s">
        <v>545</v>
      </c>
      <c r="D1787" s="63">
        <v>186</v>
      </c>
      <c r="E1787" s="286"/>
      <c r="F1787" s="101">
        <f t="shared" si="48"/>
        <v>0</v>
      </c>
      <c r="K1787" s="350"/>
    </row>
    <row r="1788" spans="1:11" ht="46.5" customHeight="1" outlineLevel="2">
      <c r="A1788" s="51" t="s">
        <v>4451</v>
      </c>
      <c r="B1788" s="28" t="s">
        <v>4452</v>
      </c>
      <c r="C1788" s="24" t="s">
        <v>545</v>
      </c>
      <c r="D1788" s="63">
        <v>18</v>
      </c>
      <c r="E1788" s="286"/>
      <c r="F1788" s="101">
        <f t="shared" si="48"/>
        <v>0</v>
      </c>
      <c r="K1788" s="350"/>
    </row>
    <row r="1789" spans="1:11" ht="30.75" customHeight="1" outlineLevel="2">
      <c r="A1789" s="51" t="s">
        <v>4453</v>
      </c>
      <c r="B1789" s="28" t="s">
        <v>5061</v>
      </c>
      <c r="C1789" s="24" t="s">
        <v>545</v>
      </c>
      <c r="D1789" s="63">
        <v>96</v>
      </c>
      <c r="E1789" s="286"/>
      <c r="F1789" s="101">
        <f t="shared" si="48"/>
        <v>0</v>
      </c>
      <c r="K1789" s="350"/>
    </row>
    <row r="1790" spans="1:11" ht="30.75" customHeight="1" outlineLevel="2">
      <c r="A1790" s="51" t="s">
        <v>4454</v>
      </c>
      <c r="B1790" s="28" t="s">
        <v>4455</v>
      </c>
      <c r="C1790" s="24" t="s">
        <v>545</v>
      </c>
      <c r="D1790" s="63">
        <v>16</v>
      </c>
      <c r="E1790" s="286"/>
      <c r="F1790" s="101">
        <f t="shared" si="48"/>
        <v>0</v>
      </c>
      <c r="K1790" s="350"/>
    </row>
    <row r="1791" spans="1:11" ht="56.25" customHeight="1" outlineLevel="2">
      <c r="A1791" s="51" t="s">
        <v>4456</v>
      </c>
      <c r="B1791" s="28" t="s">
        <v>4457</v>
      </c>
      <c r="C1791" s="24" t="s">
        <v>545</v>
      </c>
      <c r="D1791" s="63">
        <v>86</v>
      </c>
      <c r="E1791" s="286"/>
      <c r="F1791" s="101">
        <f t="shared" si="48"/>
        <v>0</v>
      </c>
      <c r="K1791" s="350"/>
    </row>
    <row r="1792" spans="1:11" ht="46.5" customHeight="1" outlineLevel="2">
      <c r="A1792" s="51" t="s">
        <v>4458</v>
      </c>
      <c r="B1792" s="28" t="s">
        <v>4459</v>
      </c>
      <c r="C1792" s="24" t="s">
        <v>545</v>
      </c>
      <c r="D1792" s="63">
        <v>11</v>
      </c>
      <c r="E1792" s="286"/>
      <c r="F1792" s="101">
        <f t="shared" si="48"/>
        <v>0</v>
      </c>
      <c r="K1792" s="350"/>
    </row>
    <row r="1793" spans="1:11" ht="30.75" customHeight="1" outlineLevel="2">
      <c r="A1793" s="51" t="s">
        <v>4460</v>
      </c>
      <c r="B1793" s="28" t="s">
        <v>4435</v>
      </c>
      <c r="C1793" s="24" t="s">
        <v>545</v>
      </c>
      <c r="D1793" s="63">
        <v>24</v>
      </c>
      <c r="E1793" s="286"/>
      <c r="F1793" s="101">
        <f t="shared" si="48"/>
        <v>0</v>
      </c>
      <c r="K1793" s="350"/>
    </row>
    <row r="1794" spans="1:11" ht="46.5" customHeight="1" outlineLevel="2">
      <c r="A1794" s="51" t="s">
        <v>4461</v>
      </c>
      <c r="B1794" s="28" t="s">
        <v>4406</v>
      </c>
      <c r="C1794" s="24" t="s">
        <v>545</v>
      </c>
      <c r="D1794" s="63">
        <v>32</v>
      </c>
      <c r="E1794" s="286"/>
      <c r="F1794" s="101">
        <f t="shared" si="48"/>
        <v>0</v>
      </c>
      <c r="K1794" s="350"/>
    </row>
    <row r="1795" spans="1:11" ht="46.5" customHeight="1" outlineLevel="2">
      <c r="A1795" s="51" t="s">
        <v>4462</v>
      </c>
      <c r="B1795" s="28" t="s">
        <v>4463</v>
      </c>
      <c r="C1795" s="24" t="s">
        <v>545</v>
      </c>
      <c r="D1795" s="63">
        <v>30</v>
      </c>
      <c r="E1795" s="286"/>
      <c r="F1795" s="101">
        <f t="shared" si="48"/>
        <v>0</v>
      </c>
      <c r="K1795" s="350"/>
    </row>
    <row r="1796" spans="1:11" ht="46.5" customHeight="1" outlineLevel="2">
      <c r="A1796" s="51" t="s">
        <v>4464</v>
      </c>
      <c r="B1796" s="28" t="s">
        <v>4410</v>
      </c>
      <c r="C1796" s="24" t="s">
        <v>545</v>
      </c>
      <c r="D1796" s="63">
        <v>9</v>
      </c>
      <c r="E1796" s="286"/>
      <c r="F1796" s="101">
        <f t="shared" si="48"/>
        <v>0</v>
      </c>
      <c r="K1796" s="350"/>
    </row>
    <row r="1797" spans="1:11" ht="46.5" customHeight="1" outlineLevel="2">
      <c r="A1797" s="51" t="s">
        <v>4465</v>
      </c>
      <c r="B1797" s="28" t="s">
        <v>4466</v>
      </c>
      <c r="C1797" s="24" t="s">
        <v>545</v>
      </c>
      <c r="D1797" s="63">
        <v>8</v>
      </c>
      <c r="E1797" s="286"/>
      <c r="F1797" s="101">
        <f t="shared" si="48"/>
        <v>0</v>
      </c>
      <c r="K1797" s="350"/>
    </row>
    <row r="1798" spans="1:11" ht="46.5" customHeight="1" outlineLevel="2">
      <c r="A1798" s="51" t="s">
        <v>4467</v>
      </c>
      <c r="B1798" s="28" t="s">
        <v>4468</v>
      </c>
      <c r="C1798" s="24" t="s">
        <v>545</v>
      </c>
      <c r="D1798" s="63">
        <v>10</v>
      </c>
      <c r="E1798" s="286"/>
      <c r="F1798" s="101">
        <f t="shared" si="48"/>
        <v>0</v>
      </c>
      <c r="K1798" s="350"/>
    </row>
    <row r="1799" spans="1:11" ht="46.5" customHeight="1" outlineLevel="2">
      <c r="A1799" s="51" t="s">
        <v>4469</v>
      </c>
      <c r="B1799" s="28" t="s">
        <v>4470</v>
      </c>
      <c r="C1799" s="24" t="s">
        <v>545</v>
      </c>
      <c r="D1799" s="63">
        <v>50</v>
      </c>
      <c r="E1799" s="286"/>
      <c r="F1799" s="101">
        <f t="shared" si="48"/>
        <v>0</v>
      </c>
      <c r="K1799" s="350"/>
    </row>
    <row r="1800" spans="1:11" ht="46.5" customHeight="1" outlineLevel="2">
      <c r="A1800" s="51" t="s">
        <v>4471</v>
      </c>
      <c r="B1800" s="28" t="s">
        <v>4375</v>
      </c>
      <c r="C1800" s="24" t="s">
        <v>545</v>
      </c>
      <c r="D1800" s="63">
        <v>73</v>
      </c>
      <c r="E1800" s="286"/>
      <c r="F1800" s="101">
        <f t="shared" si="48"/>
        <v>0</v>
      </c>
      <c r="K1800" s="350"/>
    </row>
    <row r="1801" spans="1:11" ht="46.5" customHeight="1" outlineLevel="2">
      <c r="A1801" s="51" t="s">
        <v>4472</v>
      </c>
      <c r="B1801" s="28" t="s">
        <v>4410</v>
      </c>
      <c r="C1801" s="24" t="s">
        <v>545</v>
      </c>
      <c r="D1801" s="63">
        <v>6</v>
      </c>
      <c r="E1801" s="286"/>
      <c r="F1801" s="101">
        <f t="shared" si="48"/>
        <v>0</v>
      </c>
      <c r="K1801" s="350"/>
    </row>
    <row r="1802" spans="1:11" ht="46.5" customHeight="1" outlineLevel="2">
      <c r="A1802" s="51" t="s">
        <v>4473</v>
      </c>
      <c r="B1802" s="28" t="s">
        <v>4474</v>
      </c>
      <c r="C1802" s="24" t="s">
        <v>545</v>
      </c>
      <c r="D1802" s="63">
        <v>34</v>
      </c>
      <c r="E1802" s="286"/>
      <c r="F1802" s="101">
        <f t="shared" si="48"/>
        <v>0</v>
      </c>
      <c r="K1802" s="350"/>
    </row>
    <row r="1803" spans="1:11" ht="46.5" customHeight="1" outlineLevel="2">
      <c r="A1803" s="51" t="s">
        <v>4475</v>
      </c>
      <c r="B1803" s="28" t="s">
        <v>4476</v>
      </c>
      <c r="C1803" s="24" t="s">
        <v>545</v>
      </c>
      <c r="D1803" s="63">
        <v>78</v>
      </c>
      <c r="E1803" s="286"/>
      <c r="F1803" s="101">
        <f t="shared" si="48"/>
        <v>0</v>
      </c>
      <c r="K1803" s="350"/>
    </row>
    <row r="1804" spans="1:11" ht="30.75" customHeight="1" outlineLevel="2">
      <c r="A1804" s="51" t="s">
        <v>4477</v>
      </c>
      <c r="B1804" s="28" t="s">
        <v>5062</v>
      </c>
      <c r="C1804" s="24" t="s">
        <v>545</v>
      </c>
      <c r="D1804" s="63">
        <v>1158</v>
      </c>
      <c r="E1804" s="286"/>
      <c r="F1804" s="101">
        <f t="shared" si="48"/>
        <v>0</v>
      </c>
      <c r="K1804" s="350"/>
    </row>
    <row r="1805" spans="1:11" ht="60.75" customHeight="1" outlineLevel="2">
      <c r="A1805" s="51" t="s">
        <v>4478</v>
      </c>
      <c r="B1805" s="28" t="s">
        <v>5063</v>
      </c>
      <c r="C1805" s="24" t="s">
        <v>545</v>
      </c>
      <c r="D1805" s="63">
        <v>309</v>
      </c>
      <c r="E1805" s="286"/>
      <c r="F1805" s="101">
        <f t="shared" si="48"/>
        <v>0</v>
      </c>
      <c r="K1805" s="350"/>
    </row>
    <row r="1806" spans="1:11" ht="30.75" customHeight="1" outlineLevel="2">
      <c r="A1806" s="51" t="s">
        <v>4479</v>
      </c>
      <c r="B1806" s="28" t="s">
        <v>4489</v>
      </c>
      <c r="C1806" s="24" t="s">
        <v>545</v>
      </c>
      <c r="D1806" s="63">
        <v>12</v>
      </c>
      <c r="E1806" s="286"/>
      <c r="F1806" s="101">
        <f t="shared" si="48"/>
        <v>0</v>
      </c>
      <c r="K1806" s="350"/>
    </row>
    <row r="1807" spans="1:11" ht="46.5" customHeight="1" outlineLevel="2">
      <c r="A1807" s="51" t="s">
        <v>4480</v>
      </c>
      <c r="B1807" s="28" t="s">
        <v>4476</v>
      </c>
      <c r="C1807" s="24" t="s">
        <v>545</v>
      </c>
      <c r="D1807" s="63">
        <v>22</v>
      </c>
      <c r="E1807" s="286"/>
      <c r="F1807" s="101">
        <f t="shared" si="48"/>
        <v>0</v>
      </c>
      <c r="K1807" s="350"/>
    </row>
    <row r="1808" spans="1:11" ht="46.5" customHeight="1" outlineLevel="2">
      <c r="A1808" s="51" t="s">
        <v>4481</v>
      </c>
      <c r="B1808" s="28" t="s">
        <v>5064</v>
      </c>
      <c r="C1808" s="24" t="s">
        <v>545</v>
      </c>
      <c r="D1808" s="63">
        <v>151</v>
      </c>
      <c r="E1808" s="286"/>
      <c r="F1808" s="101">
        <f t="shared" si="48"/>
        <v>0</v>
      </c>
      <c r="K1808" s="350"/>
    </row>
    <row r="1809" spans="1:11" ht="46.5" customHeight="1" outlineLevel="2">
      <c r="A1809" s="51" t="s">
        <v>4482</v>
      </c>
      <c r="B1809" s="28" t="s">
        <v>5064</v>
      </c>
      <c r="C1809" s="24" t="s">
        <v>545</v>
      </c>
      <c r="D1809" s="63">
        <v>111</v>
      </c>
      <c r="E1809" s="286"/>
      <c r="F1809" s="101">
        <f t="shared" si="48"/>
        <v>0</v>
      </c>
      <c r="K1809" s="350"/>
    </row>
    <row r="1810" spans="1:11" ht="66" customHeight="1" outlineLevel="2">
      <c r="A1810" s="51" t="s">
        <v>4483</v>
      </c>
      <c r="B1810" s="28" t="s">
        <v>5065</v>
      </c>
      <c r="C1810" s="24" t="s">
        <v>545</v>
      </c>
      <c r="D1810" s="63">
        <v>91</v>
      </c>
      <c r="E1810" s="286"/>
      <c r="F1810" s="101">
        <f t="shared" si="48"/>
        <v>0</v>
      </c>
      <c r="K1810" s="350"/>
    </row>
    <row r="1811" spans="1:11" ht="102" customHeight="1" outlineLevel="2">
      <c r="A1811" s="51" t="s">
        <v>4484</v>
      </c>
      <c r="B1811" s="28" t="s">
        <v>5066</v>
      </c>
      <c r="C1811" s="24" t="s">
        <v>545</v>
      </c>
      <c r="D1811" s="63">
        <v>21</v>
      </c>
      <c r="E1811" s="286"/>
      <c r="F1811" s="101">
        <f t="shared" si="48"/>
        <v>0</v>
      </c>
      <c r="K1811" s="350"/>
    </row>
    <row r="1812" spans="1:11" ht="46.5" customHeight="1" outlineLevel="2">
      <c r="A1812" s="51" t="s">
        <v>4485</v>
      </c>
      <c r="B1812" s="28" t="s">
        <v>5067</v>
      </c>
      <c r="C1812" s="24" t="s">
        <v>545</v>
      </c>
      <c r="D1812" s="63">
        <v>78</v>
      </c>
      <c r="E1812" s="286"/>
      <c r="F1812" s="101">
        <f t="shared" si="48"/>
        <v>0</v>
      </c>
      <c r="K1812" s="350"/>
    </row>
    <row r="1813" spans="1:11" ht="67.5" customHeight="1" outlineLevel="2">
      <c r="A1813" s="51" t="s">
        <v>4486</v>
      </c>
      <c r="B1813" s="28" t="s">
        <v>5068</v>
      </c>
      <c r="C1813" s="24" t="s">
        <v>545</v>
      </c>
      <c r="D1813" s="63">
        <v>50</v>
      </c>
      <c r="E1813" s="286"/>
      <c r="F1813" s="101">
        <f t="shared" si="48"/>
        <v>0</v>
      </c>
      <c r="K1813" s="350"/>
    </row>
    <row r="1814" spans="1:11" ht="57.75" customHeight="1" outlineLevel="2">
      <c r="A1814" s="51" t="s">
        <v>4487</v>
      </c>
      <c r="B1814" s="28" t="s">
        <v>5069</v>
      </c>
      <c r="C1814" s="24" t="s">
        <v>545</v>
      </c>
      <c r="D1814" s="63">
        <v>120</v>
      </c>
      <c r="E1814" s="286"/>
      <c r="F1814" s="101">
        <f t="shared" si="48"/>
        <v>0</v>
      </c>
      <c r="K1814" s="350"/>
    </row>
    <row r="1815" spans="1:11" ht="30.75" customHeight="1" outlineLevel="2">
      <c r="A1815" s="51" t="s">
        <v>4488</v>
      </c>
      <c r="B1815" s="28" t="s">
        <v>4489</v>
      </c>
      <c r="C1815" s="24" t="s">
        <v>545</v>
      </c>
      <c r="D1815" s="63">
        <v>16</v>
      </c>
      <c r="E1815" s="286"/>
      <c r="F1815" s="101">
        <f t="shared" si="48"/>
        <v>0</v>
      </c>
      <c r="K1815" s="350"/>
    </row>
    <row r="1816" spans="1:11" ht="46.5" customHeight="1" outlineLevel="2">
      <c r="A1816" s="51" t="s">
        <v>4490</v>
      </c>
      <c r="B1816" s="28" t="s">
        <v>4491</v>
      </c>
      <c r="C1816" s="24" t="s">
        <v>545</v>
      </c>
      <c r="D1816" s="63">
        <v>4</v>
      </c>
      <c r="E1816" s="286"/>
      <c r="F1816" s="101">
        <f t="shared" si="48"/>
        <v>0</v>
      </c>
      <c r="K1816" s="350"/>
    </row>
    <row r="1817" spans="1:11" ht="30.75" customHeight="1" outlineLevel="2">
      <c r="A1817" s="51" t="s">
        <v>4492</v>
      </c>
      <c r="B1817" s="28" t="s">
        <v>4494</v>
      </c>
      <c r="C1817" s="24" t="s">
        <v>545</v>
      </c>
      <c r="D1817" s="63">
        <v>12</v>
      </c>
      <c r="E1817" s="286"/>
      <c r="F1817" s="101">
        <f t="shared" si="48"/>
        <v>0</v>
      </c>
      <c r="K1817" s="350"/>
    </row>
    <row r="1818" spans="1:11" ht="30.75" customHeight="1" outlineLevel="2">
      <c r="A1818" s="51" t="s">
        <v>4493</v>
      </c>
      <c r="B1818" s="28" t="s">
        <v>4494</v>
      </c>
      <c r="C1818" s="24" t="s">
        <v>545</v>
      </c>
      <c r="D1818" s="63">
        <v>4</v>
      </c>
      <c r="E1818" s="286"/>
      <c r="F1818" s="101">
        <f t="shared" si="48"/>
        <v>0</v>
      </c>
      <c r="K1818" s="350"/>
    </row>
    <row r="1819" spans="1:11" ht="61.5" customHeight="1" outlineLevel="2">
      <c r="A1819" s="51" t="s">
        <v>4495</v>
      </c>
      <c r="B1819" s="28" t="s">
        <v>4500</v>
      </c>
      <c r="C1819" s="24" t="s">
        <v>73</v>
      </c>
      <c r="D1819" s="63">
        <v>220</v>
      </c>
      <c r="E1819" s="286"/>
      <c r="F1819" s="101">
        <f t="shared" si="48"/>
        <v>0</v>
      </c>
      <c r="K1819" s="350"/>
    </row>
    <row r="1820" spans="1:11" ht="61.5" customHeight="1" outlineLevel="2">
      <c r="A1820" s="51" t="s">
        <v>4496</v>
      </c>
      <c r="B1820" s="28" t="s">
        <v>4497</v>
      </c>
      <c r="C1820" s="24" t="s">
        <v>545</v>
      </c>
      <c r="D1820" s="63">
        <v>17</v>
      </c>
      <c r="E1820" s="286"/>
      <c r="F1820" s="101">
        <f t="shared" si="48"/>
        <v>0</v>
      </c>
      <c r="K1820" s="350"/>
    </row>
    <row r="1821" spans="1:11" ht="66.75" customHeight="1" outlineLevel="2">
      <c r="A1821" s="51" t="s">
        <v>4498</v>
      </c>
      <c r="B1821" s="28" t="s">
        <v>4497</v>
      </c>
      <c r="C1821" s="24" t="s">
        <v>545</v>
      </c>
      <c r="D1821" s="63">
        <v>6</v>
      </c>
      <c r="E1821" s="286"/>
      <c r="F1821" s="101">
        <f t="shared" si="48"/>
        <v>0</v>
      </c>
      <c r="K1821" s="350"/>
    </row>
    <row r="1822" spans="1:11" ht="64.5" customHeight="1" outlineLevel="2">
      <c r="A1822" s="51" t="s">
        <v>4499</v>
      </c>
      <c r="B1822" s="28" t="s">
        <v>4500</v>
      </c>
      <c r="C1822" s="24" t="s">
        <v>73</v>
      </c>
      <c r="D1822" s="63">
        <v>200</v>
      </c>
      <c r="E1822" s="286"/>
      <c r="F1822" s="101">
        <f t="shared" si="48"/>
        <v>0</v>
      </c>
      <c r="K1822" s="350"/>
    </row>
    <row r="1823" spans="1:11" ht="30.75" customHeight="1" outlineLevel="2">
      <c r="A1823" s="51" t="s">
        <v>4501</v>
      </c>
      <c r="B1823" s="28" t="s">
        <v>5070</v>
      </c>
      <c r="C1823" s="24" t="s">
        <v>545</v>
      </c>
      <c r="D1823" s="63">
        <v>6</v>
      </c>
      <c r="E1823" s="286"/>
      <c r="F1823" s="101">
        <f t="shared" si="48"/>
        <v>0</v>
      </c>
      <c r="K1823" s="350"/>
    </row>
    <row r="1824" spans="1:11" ht="30.75" customHeight="1" outlineLevel="2">
      <c r="A1824" s="51" t="s">
        <v>4502</v>
      </c>
      <c r="B1824" s="28" t="s">
        <v>5071</v>
      </c>
      <c r="C1824" s="24" t="s">
        <v>545</v>
      </c>
      <c r="D1824" s="63">
        <v>6</v>
      </c>
      <c r="E1824" s="286"/>
      <c r="F1824" s="101">
        <f t="shared" si="48"/>
        <v>0</v>
      </c>
      <c r="K1824" s="350"/>
    </row>
    <row r="1825" spans="1:11" ht="37.5" customHeight="1" outlineLevel="2">
      <c r="A1825" s="51" t="s">
        <v>4503</v>
      </c>
      <c r="B1825" s="28" t="s">
        <v>5071</v>
      </c>
      <c r="C1825" s="24" t="s">
        <v>545</v>
      </c>
      <c r="D1825" s="63">
        <v>7</v>
      </c>
      <c r="E1825" s="286"/>
      <c r="F1825" s="101">
        <f t="shared" si="48"/>
        <v>0</v>
      </c>
      <c r="K1825" s="350"/>
    </row>
    <row r="1826" spans="1:11" ht="66.75" customHeight="1" outlineLevel="2">
      <c r="A1826" s="51" t="s">
        <v>4504</v>
      </c>
      <c r="B1826" s="28" t="s">
        <v>4497</v>
      </c>
      <c r="C1826" s="24" t="s">
        <v>545</v>
      </c>
      <c r="D1826" s="63">
        <v>12</v>
      </c>
      <c r="E1826" s="286"/>
      <c r="F1826" s="101">
        <f t="shared" si="48"/>
        <v>0</v>
      </c>
      <c r="K1826" s="350"/>
    </row>
    <row r="1827" spans="1:11" ht="30.75" customHeight="1" outlineLevel="2">
      <c r="A1827" s="51" t="s">
        <v>4505</v>
      </c>
      <c r="B1827" s="28" t="s">
        <v>5070</v>
      </c>
      <c r="C1827" s="24" t="s">
        <v>545</v>
      </c>
      <c r="D1827" s="63">
        <v>6</v>
      </c>
      <c r="E1827" s="286"/>
      <c r="F1827" s="101">
        <f t="shared" si="48"/>
        <v>0</v>
      </c>
      <c r="K1827" s="350"/>
    </row>
    <row r="1828" spans="1:11" ht="71.25" outlineLevel="2">
      <c r="A1828" s="51" t="s">
        <v>4506</v>
      </c>
      <c r="B1828" s="28" t="s">
        <v>4497</v>
      </c>
      <c r="C1828" s="24" t="s">
        <v>545</v>
      </c>
      <c r="D1828" s="63">
        <v>4</v>
      </c>
      <c r="E1828" s="286"/>
      <c r="F1828" s="101">
        <f t="shared" si="48"/>
        <v>0</v>
      </c>
      <c r="K1828" s="350"/>
    </row>
    <row r="1829" spans="1:11" ht="30.75" customHeight="1" outlineLevel="2">
      <c r="A1829" s="51" t="s">
        <v>4507</v>
      </c>
      <c r="B1829" s="28" t="s">
        <v>5071</v>
      </c>
      <c r="C1829" s="24" t="s">
        <v>545</v>
      </c>
      <c r="D1829" s="63">
        <v>12</v>
      </c>
      <c r="E1829" s="286"/>
      <c r="F1829" s="101">
        <f t="shared" si="48"/>
        <v>0</v>
      </c>
      <c r="K1829" s="350"/>
    </row>
    <row r="1830" spans="1:11" ht="20.100000000000001" customHeight="1" outlineLevel="2">
      <c r="A1830" s="49" t="s">
        <v>4508</v>
      </c>
      <c r="B1830" s="231" t="s">
        <v>4509</v>
      </c>
      <c r="C1830" s="24"/>
      <c r="D1830" s="63"/>
      <c r="E1830" s="286"/>
      <c r="F1830" s="101"/>
      <c r="K1830" s="350"/>
    </row>
    <row r="1831" spans="1:11" ht="20.100000000000001" customHeight="1" outlineLevel="2">
      <c r="A1831" s="51" t="s">
        <v>4510</v>
      </c>
      <c r="B1831" s="120" t="s">
        <v>4511</v>
      </c>
      <c r="C1831" s="24" t="s">
        <v>4512</v>
      </c>
      <c r="D1831" s="63">
        <v>26</v>
      </c>
      <c r="E1831" s="286"/>
      <c r="F1831" s="101">
        <f t="shared" si="48"/>
        <v>0</v>
      </c>
      <c r="K1831" s="350"/>
    </row>
    <row r="1832" spans="1:11" ht="20.100000000000001" customHeight="1" outlineLevel="2">
      <c r="A1832" s="51" t="s">
        <v>4513</v>
      </c>
      <c r="B1832" s="120" t="s">
        <v>4514</v>
      </c>
      <c r="C1832" s="24" t="s">
        <v>4512</v>
      </c>
      <c r="D1832" s="63">
        <v>108</v>
      </c>
      <c r="E1832" s="286"/>
      <c r="F1832" s="101">
        <f t="shared" si="48"/>
        <v>0</v>
      </c>
      <c r="K1832" s="350"/>
    </row>
    <row r="1833" spans="1:11" ht="20.100000000000001" customHeight="1" outlineLevel="2">
      <c r="A1833" s="51" t="s">
        <v>4515</v>
      </c>
      <c r="B1833" s="120" t="s">
        <v>4516</v>
      </c>
      <c r="C1833" s="24" t="s">
        <v>4512</v>
      </c>
      <c r="D1833" s="63">
        <v>97</v>
      </c>
      <c r="E1833" s="286"/>
      <c r="F1833" s="101">
        <f t="shared" si="48"/>
        <v>0</v>
      </c>
      <c r="K1833" s="350"/>
    </row>
    <row r="1834" spans="1:11" ht="20.100000000000001" customHeight="1" outlineLevel="2">
      <c r="A1834" s="51" t="s">
        <v>4517</v>
      </c>
      <c r="B1834" s="120" t="s">
        <v>4518</v>
      </c>
      <c r="C1834" s="24" t="s">
        <v>4512</v>
      </c>
      <c r="D1834" s="63">
        <v>2</v>
      </c>
      <c r="E1834" s="286"/>
      <c r="F1834" s="101">
        <f t="shared" si="48"/>
        <v>0</v>
      </c>
      <c r="K1834" s="350"/>
    </row>
    <row r="1835" spans="1:11" ht="20.100000000000001" customHeight="1" outlineLevel="2">
      <c r="A1835" s="51" t="s">
        <v>4519</v>
      </c>
      <c r="B1835" s="120" t="s">
        <v>4520</v>
      </c>
      <c r="C1835" s="24" t="s">
        <v>4512</v>
      </c>
      <c r="D1835" s="63">
        <v>68</v>
      </c>
      <c r="E1835" s="286"/>
      <c r="F1835" s="101">
        <f t="shared" si="48"/>
        <v>0</v>
      </c>
      <c r="G1835" s="62" t="s">
        <v>4521</v>
      </c>
      <c r="K1835" s="350"/>
    </row>
    <row r="1836" spans="1:11" ht="20.100000000000001" customHeight="1" outlineLevel="2">
      <c r="A1836" s="284"/>
      <c r="B1836" s="285"/>
      <c r="C1836" s="24"/>
      <c r="D1836" s="124"/>
      <c r="E1836" s="286"/>
      <c r="F1836" s="101"/>
      <c r="K1836" s="350"/>
    </row>
    <row r="1837" spans="1:11" ht="20.100000000000001" customHeight="1" outlineLevel="2">
      <c r="A1837" s="287" t="s">
        <v>4522</v>
      </c>
      <c r="B1837" s="231" t="s">
        <v>4523</v>
      </c>
      <c r="C1837" s="24"/>
      <c r="D1837" s="63"/>
      <c r="E1837" s="286"/>
      <c r="F1837" s="99"/>
      <c r="K1837" s="350"/>
    </row>
    <row r="1838" spans="1:11" ht="42.75" customHeight="1" outlineLevel="2">
      <c r="A1838" s="51" t="s">
        <v>4524</v>
      </c>
      <c r="B1838" s="28" t="s">
        <v>4525</v>
      </c>
      <c r="C1838" s="24" t="s">
        <v>545</v>
      </c>
      <c r="D1838" s="63">
        <v>1253</v>
      </c>
      <c r="E1838" s="286"/>
      <c r="F1838" s="101">
        <f>TRUNC(D1838*E1838,2)</f>
        <v>0</v>
      </c>
      <c r="K1838" s="350"/>
    </row>
    <row r="1839" spans="1:11" ht="42.75" customHeight="1" outlineLevel="2">
      <c r="A1839" s="51" t="s">
        <v>4526</v>
      </c>
      <c r="B1839" s="28" t="s">
        <v>4527</v>
      </c>
      <c r="C1839" s="24" t="s">
        <v>543</v>
      </c>
      <c r="D1839" s="63">
        <v>506</v>
      </c>
      <c r="E1839" s="286"/>
      <c r="F1839" s="101">
        <f>TRUNC(D1839*E1839,2)</f>
        <v>0</v>
      </c>
      <c r="K1839" s="350"/>
    </row>
    <row r="1840" spans="1:11" ht="20.100000000000001" customHeight="1" outlineLevel="1">
      <c r="A1840" s="50"/>
      <c r="B1840" s="120"/>
      <c r="C1840" s="24"/>
      <c r="D1840" s="63"/>
      <c r="E1840" s="286"/>
      <c r="F1840" s="101"/>
      <c r="K1840" s="350"/>
    </row>
    <row r="1841" spans="1:14" ht="20.100000000000001" customHeight="1" outlineLevel="1">
      <c r="A1841" s="106" t="s">
        <v>4528</v>
      </c>
      <c r="B1841" s="214" t="s">
        <v>4529</v>
      </c>
      <c r="C1841" s="107"/>
      <c r="D1841" s="98"/>
      <c r="E1841" s="98"/>
      <c r="F1841" s="108">
        <f>SUBTOTAL(9,F1842:F1843)</f>
        <v>0</v>
      </c>
      <c r="H1841" s="462">
        <f>+F1841</f>
        <v>0</v>
      </c>
      <c r="K1841" s="350"/>
    </row>
    <row r="1842" spans="1:14" ht="42.75" customHeight="1" outlineLevel="2">
      <c r="A1842" s="51" t="s">
        <v>4530</v>
      </c>
      <c r="B1842" s="28" t="s">
        <v>4531</v>
      </c>
      <c r="C1842" s="24" t="s">
        <v>543</v>
      </c>
      <c r="D1842" s="63">
        <v>2293</v>
      </c>
      <c r="E1842" s="286"/>
      <c r="F1842" s="101">
        <f>TRUNC(D1842*E1842,2)</f>
        <v>0</v>
      </c>
      <c r="K1842" s="350"/>
    </row>
    <row r="1843" spans="1:14" ht="42.75" customHeight="1" outlineLevel="2">
      <c r="A1843" s="51" t="s">
        <v>4532</v>
      </c>
      <c r="B1843" s="28" t="s">
        <v>4533</v>
      </c>
      <c r="C1843" s="24" t="s">
        <v>543</v>
      </c>
      <c r="D1843" s="63">
        <v>2770</v>
      </c>
      <c r="E1843" s="286"/>
      <c r="F1843" s="101">
        <f>TRUNC(D1843*E1843,2)</f>
        <v>0</v>
      </c>
      <c r="K1843" s="350"/>
    </row>
    <row r="1844" spans="1:14" ht="20.100000000000001" customHeight="1" outlineLevel="1">
      <c r="A1844" s="284"/>
      <c r="B1844" s="285"/>
      <c r="C1844" s="24"/>
      <c r="D1844" s="124"/>
      <c r="E1844" s="286"/>
      <c r="F1844" s="101"/>
      <c r="K1844" s="350"/>
    </row>
    <row r="1845" spans="1:14" ht="20.100000000000001" customHeight="1" outlineLevel="1">
      <c r="A1845" s="106" t="s">
        <v>4534</v>
      </c>
      <c r="B1845" s="214" t="s">
        <v>4535</v>
      </c>
      <c r="C1845" s="107"/>
      <c r="D1845" s="98"/>
      <c r="E1845" s="98"/>
      <c r="F1845" s="108">
        <f>SUBTOTAL(9,F1846:F1847)</f>
        <v>0</v>
      </c>
      <c r="H1845" s="462">
        <f>+F1845</f>
        <v>0</v>
      </c>
      <c r="K1845" s="350"/>
    </row>
    <row r="1846" spans="1:14" s="363" customFormat="1" ht="57" customHeight="1" outlineLevel="2">
      <c r="A1846" s="50" t="s">
        <v>4536</v>
      </c>
      <c r="B1846" s="323" t="s">
        <v>5043</v>
      </c>
      <c r="C1846" s="24" t="s">
        <v>545</v>
      </c>
      <c r="D1846" s="63">
        <v>1</v>
      </c>
      <c r="E1846" s="75"/>
      <c r="F1846" s="97">
        <f>TRUNC(D1846*E1846,2)</f>
        <v>0</v>
      </c>
      <c r="G1846" s="470"/>
      <c r="K1846" s="350"/>
      <c r="M1846" s="564"/>
      <c r="N1846" s="564"/>
    </row>
    <row r="1847" spans="1:14" s="363" customFormat="1" ht="74.25" customHeight="1" outlineLevel="2">
      <c r="A1847" s="50" t="s">
        <v>4537</v>
      </c>
      <c r="B1847" s="323" t="s">
        <v>4538</v>
      </c>
      <c r="C1847" s="24" t="s">
        <v>545</v>
      </c>
      <c r="D1847" s="63">
        <v>2</v>
      </c>
      <c r="E1847" s="75"/>
      <c r="F1847" s="97">
        <f>TRUNC(D1847*E1847,2)</f>
        <v>0</v>
      </c>
      <c r="G1847" s="470"/>
      <c r="K1847" s="350"/>
      <c r="M1847" s="564"/>
      <c r="N1847" s="564"/>
    </row>
    <row r="1848" spans="1:14" ht="20.100000000000001" customHeight="1" outlineLevel="1">
      <c r="A1848" s="50"/>
      <c r="B1848" s="120"/>
      <c r="C1848" s="24"/>
      <c r="D1848" s="63"/>
      <c r="E1848" s="286"/>
      <c r="F1848" s="101"/>
      <c r="K1848" s="350"/>
    </row>
    <row r="1849" spans="1:14" ht="20.100000000000001" customHeight="1" outlineLevel="1">
      <c r="A1849" s="106" t="s">
        <v>4539</v>
      </c>
      <c r="B1849" s="214" t="s">
        <v>4540</v>
      </c>
      <c r="C1849" s="107"/>
      <c r="D1849" s="98"/>
      <c r="E1849" s="98"/>
      <c r="F1849" s="108">
        <f>SUBTOTAL(9,F1850:F1851)</f>
        <v>0</v>
      </c>
      <c r="H1849" s="462">
        <f>+F1849</f>
        <v>0</v>
      </c>
      <c r="K1849" s="350"/>
    </row>
    <row r="1850" spans="1:14" s="363" customFormat="1" ht="85.5" outlineLevel="2">
      <c r="A1850" s="50" t="s">
        <v>4541</v>
      </c>
      <c r="B1850" s="323" t="s">
        <v>4542</v>
      </c>
      <c r="C1850" s="24" t="s">
        <v>545</v>
      </c>
      <c r="D1850" s="63">
        <v>2</v>
      </c>
      <c r="E1850" s="75"/>
      <c r="F1850" s="97">
        <f>TRUNC(D1850*E1850,2)</f>
        <v>0</v>
      </c>
      <c r="G1850" s="470"/>
      <c r="K1850" s="350"/>
      <c r="M1850" s="564"/>
      <c r="N1850" s="564"/>
    </row>
    <row r="1851" spans="1:14" s="363" customFormat="1" ht="85.5" outlineLevel="2">
      <c r="A1851" s="50" t="s">
        <v>4543</v>
      </c>
      <c r="B1851" s="323" t="s">
        <v>4616</v>
      </c>
      <c r="C1851" s="24" t="s">
        <v>545</v>
      </c>
      <c r="D1851" s="63">
        <v>2</v>
      </c>
      <c r="E1851" s="75"/>
      <c r="F1851" s="97">
        <f>TRUNC(D1851*E1851,2)</f>
        <v>0</v>
      </c>
      <c r="G1851" s="470"/>
      <c r="K1851" s="350"/>
      <c r="M1851" s="564"/>
      <c r="N1851" s="564"/>
    </row>
    <row r="1852" spans="1:14" ht="20.100000000000001" customHeight="1" outlineLevel="1">
      <c r="A1852" s="284"/>
      <c r="B1852" s="285"/>
      <c r="C1852" s="24"/>
      <c r="D1852" s="124"/>
      <c r="E1852" s="286"/>
      <c r="F1852" s="101"/>
      <c r="K1852" s="350"/>
    </row>
    <row r="1853" spans="1:14" ht="20.100000000000001" customHeight="1" outlineLevel="1">
      <c r="A1853" s="106" t="s">
        <v>4544</v>
      </c>
      <c r="B1853" s="214" t="s">
        <v>4545</v>
      </c>
      <c r="C1853" s="107"/>
      <c r="D1853" s="98"/>
      <c r="E1853" s="98"/>
      <c r="F1853" s="108">
        <f>SUBTOTAL(9,F1854:F1860)</f>
        <v>0</v>
      </c>
      <c r="H1853" s="462">
        <f>+F1853</f>
        <v>0</v>
      </c>
      <c r="K1853" s="350"/>
    </row>
    <row r="1854" spans="1:14" s="363" customFormat="1" ht="73.5" customHeight="1" outlineLevel="2">
      <c r="A1854" s="50" t="s">
        <v>4546</v>
      </c>
      <c r="B1854" s="28" t="s">
        <v>4547</v>
      </c>
      <c r="C1854" s="24" t="s">
        <v>73</v>
      </c>
      <c r="D1854" s="191">
        <f>120+201</f>
        <v>321</v>
      </c>
      <c r="E1854" s="75"/>
      <c r="F1854" s="97">
        <f t="shared" ref="F1854:F1860" si="49">TRUNC(D1854*E1854,2)</f>
        <v>0</v>
      </c>
      <c r="G1854" s="470"/>
      <c r="K1854" s="350"/>
      <c r="M1854" s="564"/>
      <c r="N1854" s="564"/>
    </row>
    <row r="1855" spans="1:14" s="363" customFormat="1" ht="75" customHeight="1" outlineLevel="2">
      <c r="A1855" s="50" t="s">
        <v>4548</v>
      </c>
      <c r="B1855" s="28" t="s">
        <v>4550</v>
      </c>
      <c r="C1855" s="24" t="s">
        <v>73</v>
      </c>
      <c r="D1855" s="180">
        <f>201+201+118+106</f>
        <v>626</v>
      </c>
      <c r="E1855" s="75"/>
      <c r="F1855" s="97">
        <f t="shared" si="49"/>
        <v>0</v>
      </c>
      <c r="G1855" s="470"/>
      <c r="K1855" s="350"/>
      <c r="M1855" s="564"/>
      <c r="N1855" s="564"/>
    </row>
    <row r="1856" spans="1:14" s="363" customFormat="1" ht="75" customHeight="1" outlineLevel="2">
      <c r="A1856" s="50" t="s">
        <v>4549</v>
      </c>
      <c r="B1856" s="28" t="s">
        <v>4555</v>
      </c>
      <c r="C1856" s="24" t="s">
        <v>73</v>
      </c>
      <c r="D1856" s="180">
        <v>118</v>
      </c>
      <c r="E1856" s="75"/>
      <c r="F1856" s="97">
        <f t="shared" si="49"/>
        <v>0</v>
      </c>
      <c r="G1856" s="470"/>
      <c r="K1856" s="350"/>
      <c r="M1856" s="564"/>
      <c r="N1856" s="564"/>
    </row>
    <row r="1857" spans="1:14" s="363" customFormat="1" ht="75" customHeight="1" outlineLevel="2">
      <c r="A1857" s="50" t="s">
        <v>4551</v>
      </c>
      <c r="B1857" s="28" t="s">
        <v>4556</v>
      </c>
      <c r="C1857" s="24" t="s">
        <v>73</v>
      </c>
      <c r="D1857" s="180">
        <f>106+201</f>
        <v>307</v>
      </c>
      <c r="E1857" s="75"/>
      <c r="F1857" s="97">
        <f t="shared" si="49"/>
        <v>0</v>
      </c>
      <c r="G1857" s="470"/>
      <c r="K1857" s="350"/>
      <c r="M1857" s="564"/>
      <c r="N1857" s="564"/>
    </row>
    <row r="1858" spans="1:14" s="363" customFormat="1" ht="75" customHeight="1" outlineLevel="2">
      <c r="A1858" s="50" t="s">
        <v>4552</v>
      </c>
      <c r="B1858" s="28" t="s">
        <v>4557</v>
      </c>
      <c r="C1858" s="24" t="s">
        <v>73</v>
      </c>
      <c r="D1858" s="180">
        <v>118</v>
      </c>
      <c r="E1858" s="75"/>
      <c r="F1858" s="97">
        <f t="shared" si="49"/>
        <v>0</v>
      </c>
      <c r="G1858" s="470"/>
      <c r="K1858" s="350"/>
      <c r="M1858" s="564"/>
      <c r="N1858" s="564"/>
    </row>
    <row r="1859" spans="1:14" s="363" customFormat="1" ht="75" customHeight="1" outlineLevel="2">
      <c r="A1859" s="50" t="s">
        <v>4553</v>
      </c>
      <c r="B1859" s="28" t="s">
        <v>4558</v>
      </c>
      <c r="C1859" s="24" t="s">
        <v>73</v>
      </c>
      <c r="D1859" s="180">
        <v>106</v>
      </c>
      <c r="E1859" s="75"/>
      <c r="F1859" s="97">
        <f t="shared" si="49"/>
        <v>0</v>
      </c>
      <c r="G1859" s="470"/>
      <c r="K1859" s="350"/>
      <c r="M1859" s="564"/>
      <c r="N1859" s="564"/>
    </row>
    <row r="1860" spans="1:14" s="363" customFormat="1" ht="38.25" customHeight="1" outlineLevel="2">
      <c r="A1860" s="50" t="s">
        <v>4554</v>
      </c>
      <c r="B1860" s="28" t="s">
        <v>4559</v>
      </c>
      <c r="C1860" s="24" t="s">
        <v>545</v>
      </c>
      <c r="D1860" s="180">
        <v>40</v>
      </c>
      <c r="E1860" s="75"/>
      <c r="F1860" s="97">
        <f t="shared" si="49"/>
        <v>0</v>
      </c>
      <c r="G1860" s="470"/>
      <c r="K1860" s="350"/>
      <c r="M1860" s="564"/>
      <c r="N1860" s="564"/>
    </row>
    <row r="1861" spans="1:14" ht="20.100000000000001" customHeight="1" outlineLevel="1">
      <c r="A1861" s="51"/>
      <c r="B1861" s="120"/>
      <c r="C1861" s="24"/>
      <c r="D1861" s="63"/>
      <c r="E1861" s="286"/>
      <c r="F1861" s="101"/>
      <c r="K1861" s="350"/>
    </row>
    <row r="1862" spans="1:14" ht="20.100000000000001" customHeight="1" outlineLevel="1">
      <c r="A1862" s="106" t="s">
        <v>4560</v>
      </c>
      <c r="B1862" s="214" t="s">
        <v>4561</v>
      </c>
      <c r="C1862" s="107"/>
      <c r="D1862" s="98"/>
      <c r="E1862" s="98"/>
      <c r="F1862" s="108">
        <f>SUBTOTAL(9,F1863:F1872)</f>
        <v>0</v>
      </c>
      <c r="H1862" s="462">
        <f>+F1862</f>
        <v>0</v>
      </c>
      <c r="K1862" s="350"/>
    </row>
    <row r="1863" spans="1:14" ht="20.100000000000001" customHeight="1" outlineLevel="2">
      <c r="A1863" s="287" t="s">
        <v>4562</v>
      </c>
      <c r="B1863" s="231" t="s">
        <v>5044</v>
      </c>
      <c r="C1863" s="24"/>
      <c r="D1863" s="191"/>
      <c r="E1863" s="286"/>
      <c r="F1863" s="99"/>
      <c r="K1863" s="350"/>
    </row>
    <row r="1864" spans="1:14" s="363" customFormat="1" ht="29.25" customHeight="1" outlineLevel="2">
      <c r="A1864" s="51" t="s">
        <v>4563</v>
      </c>
      <c r="B1864" s="28" t="s">
        <v>5045</v>
      </c>
      <c r="C1864" s="24" t="s">
        <v>73</v>
      </c>
      <c r="D1864" s="191">
        <v>6608</v>
      </c>
      <c r="E1864" s="75"/>
      <c r="F1864" s="99">
        <f t="shared" ref="F1864:F1871" si="50">TRUNC(D1864*E1864,2)</f>
        <v>0</v>
      </c>
      <c r="G1864" s="470"/>
      <c r="K1864" s="350"/>
      <c r="M1864" s="564"/>
      <c r="N1864" s="564"/>
    </row>
    <row r="1865" spans="1:14" s="363" customFormat="1" ht="29.25" customHeight="1" outlineLevel="2">
      <c r="A1865" s="51" t="s">
        <v>4564</v>
      </c>
      <c r="B1865" s="28" t="s">
        <v>5046</v>
      </c>
      <c r="C1865" s="24" t="s">
        <v>73</v>
      </c>
      <c r="D1865" s="180">
        <v>1398</v>
      </c>
      <c r="E1865" s="75"/>
      <c r="F1865" s="99">
        <f t="shared" si="50"/>
        <v>0</v>
      </c>
      <c r="G1865" s="470"/>
      <c r="K1865" s="350"/>
      <c r="M1865" s="564"/>
      <c r="N1865" s="564"/>
    </row>
    <row r="1866" spans="1:14" s="363" customFormat="1" ht="29.25" customHeight="1" outlineLevel="2">
      <c r="A1866" s="51" t="s">
        <v>4565</v>
      </c>
      <c r="B1866" s="28" t="s">
        <v>5047</v>
      </c>
      <c r="C1866" s="24" t="s">
        <v>73</v>
      </c>
      <c r="D1866" s="180">
        <v>987</v>
      </c>
      <c r="E1866" s="75"/>
      <c r="F1866" s="99">
        <f t="shared" si="50"/>
        <v>0</v>
      </c>
      <c r="G1866" s="470"/>
      <c r="K1866" s="350"/>
      <c r="M1866" s="564"/>
      <c r="N1866" s="564"/>
    </row>
    <row r="1867" spans="1:14" ht="27" customHeight="1" outlineLevel="2">
      <c r="A1867" s="51" t="s">
        <v>5048</v>
      </c>
      <c r="B1867" s="28" t="s">
        <v>5049</v>
      </c>
      <c r="C1867" s="24" t="s">
        <v>543</v>
      </c>
      <c r="D1867" s="180">
        <v>77</v>
      </c>
      <c r="E1867" s="75"/>
      <c r="F1867" s="99">
        <f t="shared" si="50"/>
        <v>0</v>
      </c>
      <c r="K1867" s="350"/>
    </row>
    <row r="1868" spans="1:14" ht="20.100000000000001" customHeight="1" outlineLevel="2">
      <c r="A1868" s="51" t="s">
        <v>5050</v>
      </c>
      <c r="B1868" s="28" t="s">
        <v>4566</v>
      </c>
      <c r="C1868" s="24" t="s">
        <v>545</v>
      </c>
      <c r="D1868" s="180">
        <v>472</v>
      </c>
      <c r="E1868" s="75"/>
      <c r="F1868" s="99">
        <f t="shared" si="50"/>
        <v>0</v>
      </c>
      <c r="K1868" s="350"/>
    </row>
    <row r="1869" spans="1:14" ht="42.75" customHeight="1" outlineLevel="2">
      <c r="A1869" s="51" t="s">
        <v>5051</v>
      </c>
      <c r="B1869" s="28" t="s">
        <v>5052</v>
      </c>
      <c r="C1869" s="24" t="s">
        <v>545</v>
      </c>
      <c r="D1869" s="180">
        <v>19</v>
      </c>
      <c r="E1869" s="75"/>
      <c r="F1869" s="99">
        <f t="shared" si="50"/>
        <v>0</v>
      </c>
      <c r="K1869" s="350"/>
    </row>
    <row r="1870" spans="1:14" s="363" customFormat="1" ht="64.5" customHeight="1" outlineLevel="2">
      <c r="A1870" s="51" t="s">
        <v>5053</v>
      </c>
      <c r="B1870" s="28" t="s">
        <v>5054</v>
      </c>
      <c r="C1870" s="24" t="s">
        <v>545</v>
      </c>
      <c r="D1870" s="180">
        <v>24</v>
      </c>
      <c r="E1870" s="75"/>
      <c r="F1870" s="99">
        <f t="shared" si="50"/>
        <v>0</v>
      </c>
      <c r="G1870" s="470"/>
      <c r="K1870" s="350"/>
      <c r="M1870" s="564"/>
      <c r="N1870" s="564"/>
    </row>
    <row r="1871" spans="1:14" s="363" customFormat="1" ht="36.75" customHeight="1" outlineLevel="2">
      <c r="A1871" s="51" t="s">
        <v>5055</v>
      </c>
      <c r="B1871" s="28" t="s">
        <v>4567</v>
      </c>
      <c r="C1871" s="24" t="s">
        <v>545</v>
      </c>
      <c r="D1871" s="180">
        <v>1</v>
      </c>
      <c r="E1871" s="75"/>
      <c r="F1871" s="99">
        <f t="shared" si="50"/>
        <v>0</v>
      </c>
      <c r="G1871" s="470"/>
      <c r="K1871" s="350"/>
      <c r="M1871" s="564"/>
      <c r="N1871" s="564"/>
    </row>
    <row r="1872" spans="1:14" ht="20.100000000000001" customHeight="1">
      <c r="A1872" s="2"/>
      <c r="B1872" s="233"/>
      <c r="C1872" s="6"/>
      <c r="D1872" s="64"/>
      <c r="E1872" s="64"/>
      <c r="F1872" s="101"/>
      <c r="K1872" s="350"/>
    </row>
    <row r="1873" spans="1:11" ht="20.100000000000001" customHeight="1">
      <c r="A1873" s="47">
        <v>9</v>
      </c>
      <c r="B1873" s="232" t="s">
        <v>310</v>
      </c>
      <c r="C1873" s="48"/>
      <c r="D1873" s="65"/>
      <c r="E1873" s="65"/>
      <c r="F1873" s="96">
        <f>SUBTOTAL(9,F1874:F2316)</f>
        <v>0</v>
      </c>
      <c r="G1873" s="62" t="s">
        <v>3232</v>
      </c>
      <c r="H1873" s="460">
        <f>SUM(H1874:H2316)</f>
        <v>0</v>
      </c>
      <c r="I1873" s="456" t="b">
        <f>H1873=F1873</f>
        <v>1</v>
      </c>
      <c r="K1873" s="350"/>
    </row>
    <row r="1874" spans="1:11" ht="20.100000000000001" customHeight="1" outlineLevel="1">
      <c r="A1874" s="2"/>
      <c r="B1874" s="233"/>
      <c r="C1874" s="6"/>
      <c r="D1874" s="64"/>
      <c r="E1874" s="64"/>
      <c r="F1874" s="101"/>
      <c r="H1874" s="456"/>
      <c r="K1874" s="350"/>
    </row>
    <row r="1875" spans="1:11" ht="20.100000000000001" customHeight="1" outlineLevel="1">
      <c r="A1875" s="106" t="s">
        <v>88</v>
      </c>
      <c r="B1875" s="137" t="s">
        <v>1801</v>
      </c>
      <c r="C1875" s="136"/>
      <c r="D1875" s="98"/>
      <c r="E1875" s="98"/>
      <c r="F1875" s="108">
        <f>SUBTOTAL(9,F1876:F1894)</f>
        <v>0</v>
      </c>
      <c r="G1875" s="485" t="s">
        <v>3053</v>
      </c>
      <c r="H1875" s="462">
        <f>+F1875</f>
        <v>0</v>
      </c>
      <c r="I1875" s="456"/>
      <c r="K1875" s="350"/>
    </row>
    <row r="1876" spans="1:11" ht="20.100000000000001" customHeight="1" outlineLevel="2">
      <c r="A1876" s="52" t="s">
        <v>90</v>
      </c>
      <c r="B1876" s="234" t="s">
        <v>1913</v>
      </c>
      <c r="C1876" s="24"/>
      <c r="D1876" s="63"/>
      <c r="E1876" s="103"/>
      <c r="F1876" s="101"/>
      <c r="K1876" s="350"/>
    </row>
    <row r="1877" spans="1:11" ht="42.75" outlineLevel="2">
      <c r="A1877" s="31" t="s">
        <v>1800</v>
      </c>
      <c r="B1877" s="235" t="s">
        <v>3056</v>
      </c>
      <c r="C1877" s="24" t="s">
        <v>545</v>
      </c>
      <c r="D1877" s="63">
        <v>1</v>
      </c>
      <c r="E1877" s="75"/>
      <c r="F1877" s="101">
        <f t="shared" ref="F1877:F1893" si="51">TRUNC(E1877*D1877,2)</f>
        <v>0</v>
      </c>
      <c r="K1877" s="350"/>
    </row>
    <row r="1878" spans="1:11" ht="42.75" outlineLevel="2">
      <c r="A1878" s="31" t="s">
        <v>1802</v>
      </c>
      <c r="B1878" s="235" t="s">
        <v>3057</v>
      </c>
      <c r="C1878" s="41" t="s">
        <v>545</v>
      </c>
      <c r="D1878" s="63">
        <v>1</v>
      </c>
      <c r="E1878" s="75"/>
      <c r="F1878" s="101">
        <f t="shared" si="51"/>
        <v>0</v>
      </c>
      <c r="K1878" s="350"/>
    </row>
    <row r="1879" spans="1:11" ht="42.75" outlineLevel="2">
      <c r="A1879" s="31" t="s">
        <v>1803</v>
      </c>
      <c r="B1879" s="235" t="s">
        <v>3058</v>
      </c>
      <c r="C1879" s="41" t="s">
        <v>545</v>
      </c>
      <c r="D1879" s="63">
        <v>1</v>
      </c>
      <c r="E1879" s="75"/>
      <c r="F1879" s="101">
        <f t="shared" si="51"/>
        <v>0</v>
      </c>
      <c r="K1879" s="350"/>
    </row>
    <row r="1880" spans="1:11" ht="42.75" outlineLevel="2">
      <c r="A1880" s="31" t="s">
        <v>1804</v>
      </c>
      <c r="B1880" s="235" t="s">
        <v>3059</v>
      </c>
      <c r="C1880" s="41" t="s">
        <v>545</v>
      </c>
      <c r="D1880" s="63">
        <v>1</v>
      </c>
      <c r="E1880" s="75"/>
      <c r="F1880" s="101">
        <f t="shared" si="51"/>
        <v>0</v>
      </c>
      <c r="K1880" s="350"/>
    </row>
    <row r="1881" spans="1:11" ht="15" outlineLevel="2">
      <c r="A1881" s="31"/>
      <c r="B1881" s="235"/>
      <c r="C1881" s="41"/>
      <c r="D1881" s="63"/>
      <c r="E1881" s="103"/>
      <c r="F1881" s="101"/>
      <c r="K1881" s="350"/>
    </row>
    <row r="1882" spans="1:11" ht="20.100000000000001" customHeight="1" outlineLevel="2">
      <c r="A1882" s="52" t="s">
        <v>825</v>
      </c>
      <c r="B1882" s="234" t="s">
        <v>2042</v>
      </c>
      <c r="C1882" s="41"/>
      <c r="D1882" s="63"/>
      <c r="E1882" s="103"/>
      <c r="F1882" s="101"/>
      <c r="K1882" s="350"/>
    </row>
    <row r="1883" spans="1:11" ht="42.75" outlineLevel="2">
      <c r="A1883" s="31" t="s">
        <v>5470</v>
      </c>
      <c r="B1883" s="235" t="s">
        <v>3060</v>
      </c>
      <c r="C1883" s="41" t="s">
        <v>545</v>
      </c>
      <c r="D1883" s="63">
        <v>1</v>
      </c>
      <c r="E1883" s="75"/>
      <c r="F1883" s="101">
        <f t="shared" si="51"/>
        <v>0</v>
      </c>
      <c r="K1883" s="350"/>
    </row>
    <row r="1884" spans="1:11" ht="42.75" outlineLevel="2">
      <c r="A1884" s="31" t="s">
        <v>5471</v>
      </c>
      <c r="B1884" s="235" t="s">
        <v>3061</v>
      </c>
      <c r="C1884" s="41" t="s">
        <v>545</v>
      </c>
      <c r="D1884" s="63">
        <v>1</v>
      </c>
      <c r="E1884" s="75"/>
      <c r="F1884" s="101">
        <f t="shared" si="51"/>
        <v>0</v>
      </c>
      <c r="K1884" s="350"/>
    </row>
    <row r="1885" spans="1:11" ht="42.75" outlineLevel="2">
      <c r="A1885" s="31" t="s">
        <v>5472</v>
      </c>
      <c r="B1885" s="235" t="s">
        <v>3062</v>
      </c>
      <c r="C1885" s="41" t="s">
        <v>545</v>
      </c>
      <c r="D1885" s="63">
        <v>1</v>
      </c>
      <c r="E1885" s="75"/>
      <c r="F1885" s="101">
        <f t="shared" si="51"/>
        <v>0</v>
      </c>
      <c r="K1885" s="350"/>
    </row>
    <row r="1886" spans="1:11" ht="42.75" outlineLevel="2">
      <c r="A1886" s="31" t="s">
        <v>5477</v>
      </c>
      <c r="B1886" s="235" t="s">
        <v>3063</v>
      </c>
      <c r="C1886" s="41" t="s">
        <v>545</v>
      </c>
      <c r="D1886" s="63">
        <v>1</v>
      </c>
      <c r="E1886" s="75"/>
      <c r="F1886" s="101">
        <f t="shared" si="51"/>
        <v>0</v>
      </c>
      <c r="K1886" s="350"/>
    </row>
    <row r="1887" spans="1:11" ht="42.75" outlineLevel="2">
      <c r="A1887" s="31" t="s">
        <v>5478</v>
      </c>
      <c r="B1887" s="235" t="s">
        <v>3064</v>
      </c>
      <c r="C1887" s="41" t="s">
        <v>545</v>
      </c>
      <c r="D1887" s="63">
        <v>1</v>
      </c>
      <c r="E1887" s="75"/>
      <c r="F1887" s="101">
        <f t="shared" si="51"/>
        <v>0</v>
      </c>
      <c r="K1887" s="350"/>
    </row>
    <row r="1888" spans="1:11" ht="42.75" outlineLevel="2">
      <c r="A1888" s="31" t="s">
        <v>5479</v>
      </c>
      <c r="B1888" s="235" t="s">
        <v>3065</v>
      </c>
      <c r="C1888" s="41" t="s">
        <v>545</v>
      </c>
      <c r="D1888" s="63">
        <v>1</v>
      </c>
      <c r="E1888" s="75"/>
      <c r="F1888" s="101">
        <f t="shared" si="51"/>
        <v>0</v>
      </c>
      <c r="K1888" s="350"/>
    </row>
    <row r="1889" spans="1:11" ht="42.75" outlineLevel="2">
      <c r="A1889" s="31" t="s">
        <v>5473</v>
      </c>
      <c r="B1889" s="235" t="s">
        <v>3066</v>
      </c>
      <c r="C1889" s="41" t="s">
        <v>545</v>
      </c>
      <c r="D1889" s="63">
        <v>1</v>
      </c>
      <c r="E1889" s="75"/>
      <c r="F1889" s="101">
        <f t="shared" si="51"/>
        <v>0</v>
      </c>
      <c r="K1889" s="350"/>
    </row>
    <row r="1890" spans="1:11" ht="42.75" outlineLevel="2">
      <c r="A1890" s="31" t="s">
        <v>5474</v>
      </c>
      <c r="B1890" s="235" t="s">
        <v>555</v>
      </c>
      <c r="C1890" s="41" t="s">
        <v>2938</v>
      </c>
      <c r="D1890" s="63">
        <v>30</v>
      </c>
      <c r="E1890" s="75"/>
      <c r="F1890" s="101">
        <f t="shared" si="51"/>
        <v>0</v>
      </c>
      <c r="K1890" s="350"/>
    </row>
    <row r="1891" spans="1:11" ht="28.5" outlineLevel="2">
      <c r="A1891" s="31" t="s">
        <v>5475</v>
      </c>
      <c r="B1891" s="235" t="s">
        <v>2940</v>
      </c>
      <c r="C1891" s="41" t="s">
        <v>2939</v>
      </c>
      <c r="D1891" s="63">
        <v>80</v>
      </c>
      <c r="E1891" s="75"/>
      <c r="F1891" s="101">
        <f t="shared" si="51"/>
        <v>0</v>
      </c>
      <c r="K1891" s="350"/>
    </row>
    <row r="1892" spans="1:11" ht="28.5" outlineLevel="2">
      <c r="A1892" s="31" t="s">
        <v>5476</v>
      </c>
      <c r="B1892" s="235" t="s">
        <v>2941</v>
      </c>
      <c r="C1892" s="41" t="s">
        <v>545</v>
      </c>
      <c r="D1892" s="63">
        <v>1</v>
      </c>
      <c r="E1892" s="75"/>
      <c r="F1892" s="101">
        <f t="shared" si="51"/>
        <v>0</v>
      </c>
      <c r="K1892" s="350"/>
    </row>
    <row r="1893" spans="1:11" ht="28.5" outlineLevel="2">
      <c r="A1893" s="31" t="s">
        <v>5480</v>
      </c>
      <c r="B1893" s="235" t="s">
        <v>5481</v>
      </c>
      <c r="C1893" s="41" t="s">
        <v>545</v>
      </c>
      <c r="D1893" s="63">
        <v>1</v>
      </c>
      <c r="E1893" s="75"/>
      <c r="F1893" s="101">
        <f t="shared" si="51"/>
        <v>0</v>
      </c>
      <c r="K1893" s="350"/>
    </row>
    <row r="1894" spans="1:11" ht="20.100000000000001" customHeight="1" outlineLevel="1">
      <c r="A1894" s="2"/>
      <c r="B1894" s="212"/>
      <c r="C1894" s="6"/>
      <c r="D1894" s="64"/>
      <c r="E1894" s="64"/>
      <c r="F1894" s="101"/>
      <c r="K1894" s="350"/>
    </row>
    <row r="1895" spans="1:11" ht="20.100000000000001" customHeight="1" outlineLevel="1">
      <c r="A1895" s="106" t="s">
        <v>92</v>
      </c>
      <c r="B1895" s="236" t="s">
        <v>1901</v>
      </c>
      <c r="C1895" s="136"/>
      <c r="D1895" s="98"/>
      <c r="E1895" s="98"/>
      <c r="F1895" s="108">
        <f>SUBTOTAL(9,F1896:F1936)</f>
        <v>0</v>
      </c>
      <c r="G1895" s="485" t="s">
        <v>3053</v>
      </c>
      <c r="H1895" s="462">
        <f>+F1895</f>
        <v>0</v>
      </c>
      <c r="K1895" s="350"/>
    </row>
    <row r="1896" spans="1:11" ht="20.100000000000001" customHeight="1" outlineLevel="2">
      <c r="A1896" s="184" t="s">
        <v>94</v>
      </c>
      <c r="B1896" s="234" t="s">
        <v>544</v>
      </c>
      <c r="C1896" s="24"/>
      <c r="D1896" s="191"/>
      <c r="E1896" s="103"/>
      <c r="F1896" s="101"/>
      <c r="K1896" s="350"/>
    </row>
    <row r="1897" spans="1:11" ht="57" outlineLevel="2">
      <c r="A1897" s="162" t="s">
        <v>1805</v>
      </c>
      <c r="B1897" s="237" t="s">
        <v>5117</v>
      </c>
      <c r="C1897" s="41" t="s">
        <v>545</v>
      </c>
      <c r="D1897" s="191">
        <v>1</v>
      </c>
      <c r="E1897" s="103"/>
      <c r="F1897" s="101">
        <f>TRUNC(E1897*D1897,2)</f>
        <v>0</v>
      </c>
      <c r="K1897" s="350"/>
    </row>
    <row r="1898" spans="1:11" ht="57" outlineLevel="2">
      <c r="A1898" s="162" t="s">
        <v>1806</v>
      </c>
      <c r="B1898" s="237" t="s">
        <v>5118</v>
      </c>
      <c r="C1898" s="41" t="s">
        <v>545</v>
      </c>
      <c r="D1898" s="191">
        <v>1</v>
      </c>
      <c r="E1898" s="103"/>
      <c r="F1898" s="101">
        <f t="shared" ref="F1898:F1935" si="52">TRUNC(E1898*D1898,2)</f>
        <v>0</v>
      </c>
      <c r="K1898" s="350"/>
    </row>
    <row r="1899" spans="1:11" ht="42.75" outlineLevel="2">
      <c r="A1899" s="162" t="s">
        <v>1807</v>
      </c>
      <c r="B1899" s="238" t="s">
        <v>5119</v>
      </c>
      <c r="C1899" s="41" t="s">
        <v>545</v>
      </c>
      <c r="D1899" s="191">
        <v>1</v>
      </c>
      <c r="E1899" s="103"/>
      <c r="F1899" s="101">
        <f t="shared" si="52"/>
        <v>0</v>
      </c>
      <c r="K1899" s="350"/>
    </row>
    <row r="1900" spans="1:11" ht="42.75" outlineLevel="2">
      <c r="A1900" s="162" t="s">
        <v>1808</v>
      </c>
      <c r="B1900" s="238" t="s">
        <v>5120</v>
      </c>
      <c r="C1900" s="41" t="s">
        <v>545</v>
      </c>
      <c r="D1900" s="191">
        <v>1</v>
      </c>
      <c r="E1900" s="103"/>
      <c r="F1900" s="101">
        <f t="shared" si="52"/>
        <v>0</v>
      </c>
      <c r="K1900" s="350"/>
    </row>
    <row r="1901" spans="1:11" ht="28.5" outlineLevel="2">
      <c r="A1901" s="162" t="s">
        <v>1809</v>
      </c>
      <c r="B1901" s="238" t="s">
        <v>5121</v>
      </c>
      <c r="C1901" s="24" t="s">
        <v>543</v>
      </c>
      <c r="D1901" s="191">
        <v>1</v>
      </c>
      <c r="E1901" s="103"/>
      <c r="F1901" s="101">
        <f t="shared" si="52"/>
        <v>0</v>
      </c>
      <c r="K1901" s="350"/>
    </row>
    <row r="1902" spans="1:11" ht="42.75" outlineLevel="2">
      <c r="A1902" s="162" t="s">
        <v>1810</v>
      </c>
      <c r="B1902" s="238" t="s">
        <v>5122</v>
      </c>
      <c r="C1902" s="24" t="s">
        <v>543</v>
      </c>
      <c r="D1902" s="191">
        <v>1</v>
      </c>
      <c r="E1902" s="103"/>
      <c r="F1902" s="101">
        <f t="shared" si="52"/>
        <v>0</v>
      </c>
      <c r="K1902" s="350"/>
    </row>
    <row r="1903" spans="1:11" ht="42.75" outlineLevel="2">
      <c r="A1903" s="162" t="s">
        <v>1811</v>
      </c>
      <c r="B1903" s="238" t="s">
        <v>5123</v>
      </c>
      <c r="C1903" s="24" t="s">
        <v>543</v>
      </c>
      <c r="D1903" s="191">
        <v>3</v>
      </c>
      <c r="E1903" s="103"/>
      <c r="F1903" s="101">
        <f t="shared" si="52"/>
        <v>0</v>
      </c>
      <c r="K1903" s="350"/>
    </row>
    <row r="1904" spans="1:11" ht="57" outlineLevel="2">
      <c r="A1904" s="162" t="s">
        <v>1812</v>
      </c>
      <c r="B1904" s="238" t="s">
        <v>5124</v>
      </c>
      <c r="C1904" s="24" t="s">
        <v>543</v>
      </c>
      <c r="D1904" s="191">
        <v>11</v>
      </c>
      <c r="E1904" s="103"/>
      <c r="F1904" s="101">
        <f t="shared" si="52"/>
        <v>0</v>
      </c>
      <c r="K1904" s="350"/>
    </row>
    <row r="1905" spans="1:11" ht="57" outlineLevel="2">
      <c r="A1905" s="162" t="s">
        <v>1813</v>
      </c>
      <c r="B1905" s="238" t="s">
        <v>5125</v>
      </c>
      <c r="C1905" s="24" t="s">
        <v>543</v>
      </c>
      <c r="D1905" s="191">
        <v>12</v>
      </c>
      <c r="E1905" s="103"/>
      <c r="F1905" s="101">
        <f t="shared" si="52"/>
        <v>0</v>
      </c>
      <c r="K1905" s="350"/>
    </row>
    <row r="1906" spans="1:11" ht="99.75" outlineLevel="2">
      <c r="A1906" s="162" t="s">
        <v>1814</v>
      </c>
      <c r="B1906" s="235" t="s">
        <v>556</v>
      </c>
      <c r="C1906" s="41" t="s">
        <v>545</v>
      </c>
      <c r="D1906" s="191">
        <v>1</v>
      </c>
      <c r="E1906" s="103"/>
      <c r="F1906" s="101">
        <f t="shared" si="52"/>
        <v>0</v>
      </c>
      <c r="K1906" s="350"/>
    </row>
    <row r="1907" spans="1:11" ht="28.5" outlineLevel="2">
      <c r="A1907" s="162" t="s">
        <v>1815</v>
      </c>
      <c r="B1907" s="238" t="s">
        <v>557</v>
      </c>
      <c r="C1907" s="41" t="s">
        <v>545</v>
      </c>
      <c r="D1907" s="191">
        <v>1</v>
      </c>
      <c r="E1907" s="103"/>
      <c r="F1907" s="101">
        <f t="shared" si="52"/>
        <v>0</v>
      </c>
      <c r="K1907" s="350"/>
    </row>
    <row r="1908" spans="1:11" ht="20.100000000000001" customHeight="1" outlineLevel="2">
      <c r="A1908" s="162"/>
      <c r="B1908" s="239"/>
      <c r="C1908" s="24"/>
      <c r="D1908" s="191"/>
      <c r="E1908" s="103"/>
      <c r="F1908" s="101"/>
      <c r="K1908" s="350"/>
    </row>
    <row r="1909" spans="1:11" ht="20.100000000000001" customHeight="1" outlineLevel="2">
      <c r="A1909" s="184" t="s">
        <v>96</v>
      </c>
      <c r="B1909" s="234" t="s">
        <v>585</v>
      </c>
      <c r="C1909" s="24"/>
      <c r="D1909" s="191"/>
      <c r="E1909" s="103"/>
      <c r="F1909" s="101"/>
      <c r="K1909" s="350"/>
    </row>
    <row r="1910" spans="1:11" ht="57" outlineLevel="2">
      <c r="A1910" s="162" t="s">
        <v>1816</v>
      </c>
      <c r="B1910" s="238" t="s">
        <v>5126</v>
      </c>
      <c r="C1910" s="24" t="s">
        <v>858</v>
      </c>
      <c r="D1910" s="191">
        <v>1743.2</v>
      </c>
      <c r="E1910" s="103"/>
      <c r="F1910" s="101">
        <f t="shared" si="52"/>
        <v>0</v>
      </c>
      <c r="K1910" s="350"/>
    </row>
    <row r="1911" spans="1:11" ht="20.100000000000001" customHeight="1" outlineLevel="2">
      <c r="A1911" s="162"/>
      <c r="B1911" s="239"/>
      <c r="C1911" s="24"/>
      <c r="D1911" s="191"/>
      <c r="E1911" s="103"/>
      <c r="F1911" s="101"/>
      <c r="K1911" s="350"/>
    </row>
    <row r="1912" spans="1:11" ht="20.100000000000001" customHeight="1" outlineLevel="2">
      <c r="A1912" s="184" t="s">
        <v>1817</v>
      </c>
      <c r="B1912" s="234" t="s">
        <v>1902</v>
      </c>
      <c r="C1912" s="24"/>
      <c r="D1912" s="191"/>
      <c r="E1912" s="103"/>
      <c r="F1912" s="101"/>
      <c r="K1912" s="350"/>
    </row>
    <row r="1913" spans="1:11" ht="57" outlineLevel="2">
      <c r="A1913" s="312" t="s">
        <v>1818</v>
      </c>
      <c r="B1913" s="238" t="s">
        <v>5127</v>
      </c>
      <c r="C1913" s="24" t="s">
        <v>858</v>
      </c>
      <c r="D1913" s="191">
        <v>513.15</v>
      </c>
      <c r="E1913" s="103"/>
      <c r="F1913" s="101">
        <f t="shared" si="52"/>
        <v>0</v>
      </c>
      <c r="K1913" s="350"/>
    </row>
    <row r="1914" spans="1:11" ht="85.5" outlineLevel="2">
      <c r="A1914" s="312" t="s">
        <v>1819</v>
      </c>
      <c r="B1914" s="235" t="s">
        <v>5128</v>
      </c>
      <c r="C1914" s="41" t="s">
        <v>545</v>
      </c>
      <c r="D1914" s="191">
        <v>453</v>
      </c>
      <c r="E1914" s="103"/>
      <c r="F1914" s="101">
        <f t="shared" si="52"/>
        <v>0</v>
      </c>
      <c r="K1914" s="350"/>
    </row>
    <row r="1915" spans="1:11" ht="71.25" outlineLevel="2">
      <c r="A1915" s="162" t="s">
        <v>1820</v>
      </c>
      <c r="B1915" s="235" t="s">
        <v>5129</v>
      </c>
      <c r="C1915" s="41" t="s">
        <v>545</v>
      </c>
      <c r="D1915" s="191">
        <v>8</v>
      </c>
      <c r="E1915" s="103"/>
      <c r="F1915" s="101">
        <f t="shared" si="52"/>
        <v>0</v>
      </c>
      <c r="K1915" s="350"/>
    </row>
    <row r="1916" spans="1:11" ht="57" outlineLevel="2">
      <c r="A1916" s="162" t="s">
        <v>1821</v>
      </c>
      <c r="B1916" s="235" t="s">
        <v>5130</v>
      </c>
      <c r="C1916" s="41" t="s">
        <v>545</v>
      </c>
      <c r="D1916" s="191">
        <v>15</v>
      </c>
      <c r="E1916" s="103"/>
      <c r="F1916" s="101">
        <f t="shared" si="52"/>
        <v>0</v>
      </c>
      <c r="K1916" s="350"/>
    </row>
    <row r="1917" spans="1:11" ht="42.75" outlineLevel="2">
      <c r="A1917" s="162" t="s">
        <v>1822</v>
      </c>
      <c r="B1917" s="235" t="s">
        <v>5131</v>
      </c>
      <c r="C1917" s="24" t="s">
        <v>543</v>
      </c>
      <c r="D1917" s="191">
        <v>8</v>
      </c>
      <c r="E1917" s="103"/>
      <c r="F1917" s="101">
        <f t="shared" si="52"/>
        <v>0</v>
      </c>
      <c r="K1917" s="350"/>
    </row>
    <row r="1918" spans="1:11" ht="42.75" outlineLevel="2">
      <c r="A1918" s="162" t="s">
        <v>1823</v>
      </c>
      <c r="B1918" s="235" t="s">
        <v>5132</v>
      </c>
      <c r="C1918" s="24" t="s">
        <v>543</v>
      </c>
      <c r="D1918" s="191">
        <v>15</v>
      </c>
      <c r="E1918" s="103"/>
      <c r="F1918" s="101">
        <f t="shared" si="52"/>
        <v>0</v>
      </c>
      <c r="K1918" s="350"/>
    </row>
    <row r="1919" spans="1:11" ht="57" outlineLevel="2">
      <c r="A1919" s="162" t="s">
        <v>1824</v>
      </c>
      <c r="B1919" s="235" t="s">
        <v>5133</v>
      </c>
      <c r="C1919" s="41" t="s">
        <v>545</v>
      </c>
      <c r="D1919" s="191">
        <v>1</v>
      </c>
      <c r="E1919" s="103"/>
      <c r="F1919" s="101">
        <f t="shared" si="52"/>
        <v>0</v>
      </c>
      <c r="K1919" s="350"/>
    </row>
    <row r="1920" spans="1:11" ht="71.25" outlineLevel="2">
      <c r="A1920" s="162" t="s">
        <v>1825</v>
      </c>
      <c r="B1920" s="235" t="s">
        <v>5134</v>
      </c>
      <c r="C1920" s="41" t="s">
        <v>545</v>
      </c>
      <c r="D1920" s="191">
        <v>1</v>
      </c>
      <c r="E1920" s="103"/>
      <c r="F1920" s="101">
        <f t="shared" si="52"/>
        <v>0</v>
      </c>
      <c r="K1920" s="350"/>
    </row>
    <row r="1921" spans="1:11" ht="20.100000000000001" customHeight="1" outlineLevel="2">
      <c r="A1921" s="162"/>
      <c r="B1921" s="32"/>
      <c r="C1921" s="43"/>
      <c r="D1921" s="439"/>
      <c r="E1921" s="103"/>
      <c r="F1921" s="101"/>
      <c r="K1921" s="350"/>
    </row>
    <row r="1922" spans="1:11" ht="20.100000000000001" customHeight="1" outlineLevel="2">
      <c r="A1922" s="184" t="s">
        <v>1826</v>
      </c>
      <c r="B1922" s="234" t="s">
        <v>1903</v>
      </c>
      <c r="C1922" s="24"/>
      <c r="D1922" s="191"/>
      <c r="E1922" s="103"/>
      <c r="F1922" s="101"/>
      <c r="K1922" s="350"/>
    </row>
    <row r="1923" spans="1:11" ht="20.100000000000001" customHeight="1" outlineLevel="2">
      <c r="A1923" s="162" t="s">
        <v>1827</v>
      </c>
      <c r="B1923" s="235" t="s">
        <v>558</v>
      </c>
      <c r="C1923" s="41" t="s">
        <v>545</v>
      </c>
      <c r="D1923" s="191">
        <v>1</v>
      </c>
      <c r="E1923" s="103"/>
      <c r="F1923" s="101">
        <f t="shared" si="52"/>
        <v>0</v>
      </c>
      <c r="K1923" s="350"/>
    </row>
    <row r="1924" spans="1:11" ht="28.5" outlineLevel="2">
      <c r="A1924" s="162" t="s">
        <v>1828</v>
      </c>
      <c r="B1924" s="235" t="s">
        <v>559</v>
      </c>
      <c r="C1924" s="41" t="s">
        <v>545</v>
      </c>
      <c r="D1924" s="191">
        <v>1</v>
      </c>
      <c r="E1924" s="103"/>
      <c r="F1924" s="101">
        <f t="shared" si="52"/>
        <v>0</v>
      </c>
      <c r="K1924" s="350"/>
    </row>
    <row r="1925" spans="1:11" ht="20.100000000000001" customHeight="1" outlineLevel="2">
      <c r="A1925" s="162"/>
      <c r="B1925" s="235"/>
      <c r="C1925" s="24"/>
      <c r="D1925" s="191"/>
      <c r="E1925" s="103"/>
      <c r="F1925" s="101"/>
      <c r="K1925" s="350"/>
    </row>
    <row r="1926" spans="1:11" ht="20.100000000000001" customHeight="1" outlineLevel="2">
      <c r="A1926" s="184" t="s">
        <v>1829</v>
      </c>
      <c r="B1926" s="234" t="s">
        <v>1904</v>
      </c>
      <c r="C1926" s="24"/>
      <c r="D1926" s="191"/>
      <c r="E1926" s="103"/>
      <c r="F1926" s="101"/>
      <c r="K1926" s="350"/>
    </row>
    <row r="1927" spans="1:11" ht="28.5" outlineLevel="2">
      <c r="A1927" s="162" t="s">
        <v>1830</v>
      </c>
      <c r="B1927" s="235" t="s">
        <v>5467</v>
      </c>
      <c r="C1927" s="41" t="s">
        <v>545</v>
      </c>
      <c r="D1927" s="191">
        <v>1</v>
      </c>
      <c r="E1927" s="103"/>
      <c r="F1927" s="101">
        <f t="shared" si="52"/>
        <v>0</v>
      </c>
      <c r="K1927" s="350"/>
    </row>
    <row r="1928" spans="1:11" ht="28.5" outlineLevel="2">
      <c r="A1928" s="162" t="s">
        <v>1831</v>
      </c>
      <c r="B1928" s="235" t="s">
        <v>5466</v>
      </c>
      <c r="C1928" s="41" t="s">
        <v>545</v>
      </c>
      <c r="D1928" s="191">
        <v>1</v>
      </c>
      <c r="E1928" s="103"/>
      <c r="F1928" s="101">
        <f t="shared" si="52"/>
        <v>0</v>
      </c>
      <c r="K1928" s="350"/>
    </row>
    <row r="1929" spans="1:11" ht="28.5" outlineLevel="2">
      <c r="A1929" s="162" t="s">
        <v>1832</v>
      </c>
      <c r="B1929" s="235" t="s">
        <v>5465</v>
      </c>
      <c r="C1929" s="41" t="s">
        <v>545</v>
      </c>
      <c r="D1929" s="191">
        <v>1</v>
      </c>
      <c r="E1929" s="103"/>
      <c r="F1929" s="101">
        <f t="shared" si="52"/>
        <v>0</v>
      </c>
      <c r="K1929" s="350"/>
    </row>
    <row r="1930" spans="1:11" ht="20.100000000000001" customHeight="1" outlineLevel="2">
      <c r="A1930" s="162"/>
      <c r="B1930" s="240"/>
      <c r="C1930" s="24"/>
      <c r="D1930" s="191"/>
      <c r="E1930" s="103"/>
      <c r="F1930" s="101"/>
      <c r="K1930" s="350"/>
    </row>
    <row r="1931" spans="1:11" ht="20.100000000000001" customHeight="1" outlineLevel="2">
      <c r="A1931" s="184" t="s">
        <v>1833</v>
      </c>
      <c r="B1931" s="234" t="s">
        <v>1905</v>
      </c>
      <c r="C1931" s="24"/>
      <c r="D1931" s="191"/>
      <c r="E1931" s="103"/>
      <c r="F1931" s="101"/>
      <c r="K1931" s="350"/>
    </row>
    <row r="1932" spans="1:11" ht="57" outlineLevel="2">
      <c r="A1932" s="162" t="s">
        <v>1834</v>
      </c>
      <c r="B1932" s="235" t="s">
        <v>5484</v>
      </c>
      <c r="C1932" s="24" t="s">
        <v>577</v>
      </c>
      <c r="D1932" s="191">
        <v>2</v>
      </c>
      <c r="E1932" s="103"/>
      <c r="F1932" s="101">
        <f t="shared" si="52"/>
        <v>0</v>
      </c>
      <c r="K1932" s="350"/>
    </row>
    <row r="1933" spans="1:11" ht="15" outlineLevel="2">
      <c r="A1933" s="162"/>
      <c r="B1933" s="235"/>
      <c r="C1933" s="24"/>
      <c r="D1933" s="191"/>
      <c r="E1933" s="103"/>
      <c r="F1933" s="101"/>
      <c r="K1933" s="350"/>
    </row>
    <row r="1934" spans="1:11" ht="20.100000000000001" customHeight="1" outlineLevel="2">
      <c r="A1934" s="184" t="s">
        <v>3067</v>
      </c>
      <c r="B1934" s="234" t="s">
        <v>2865</v>
      </c>
      <c r="C1934" s="24"/>
      <c r="D1934" s="191"/>
      <c r="E1934" s="103"/>
      <c r="F1934" s="101"/>
      <c r="K1934" s="350"/>
    </row>
    <row r="1935" spans="1:11" ht="57" outlineLevel="2">
      <c r="A1935" s="162" t="s">
        <v>3068</v>
      </c>
      <c r="B1935" s="235" t="s">
        <v>5484</v>
      </c>
      <c r="C1935" s="24" t="s">
        <v>545</v>
      </c>
      <c r="D1935" s="191">
        <v>2</v>
      </c>
      <c r="E1935" s="103"/>
      <c r="F1935" s="101">
        <f t="shared" si="52"/>
        <v>0</v>
      </c>
      <c r="K1935" s="350"/>
    </row>
    <row r="1936" spans="1:11" ht="20.100000000000001" customHeight="1" outlineLevel="1">
      <c r="A1936" s="2"/>
      <c r="B1936" s="241"/>
      <c r="C1936" s="23"/>
      <c r="D1936" s="77"/>
      <c r="E1936" s="64"/>
      <c r="F1936" s="101"/>
      <c r="K1936" s="350"/>
    </row>
    <row r="1937" spans="1:14" ht="20.100000000000001" customHeight="1" outlineLevel="1">
      <c r="A1937" s="106" t="s">
        <v>97</v>
      </c>
      <c r="B1937" s="236" t="s">
        <v>1906</v>
      </c>
      <c r="C1937" s="136"/>
      <c r="D1937" s="98"/>
      <c r="E1937" s="98"/>
      <c r="F1937" s="108">
        <f>SUBTOTAL(9,F1938:F2019)</f>
        <v>0</v>
      </c>
      <c r="G1937" s="485" t="s">
        <v>3053</v>
      </c>
      <c r="H1937" s="462">
        <f>+F1937</f>
        <v>0</v>
      </c>
      <c r="K1937" s="350"/>
    </row>
    <row r="1938" spans="1:14" s="473" customFormat="1" ht="20.100000000000001" customHeight="1" outlineLevel="2">
      <c r="A1938" s="184" t="s">
        <v>99</v>
      </c>
      <c r="B1938" s="86" t="s">
        <v>2963</v>
      </c>
      <c r="C1938" s="24"/>
      <c r="D1938" s="251"/>
      <c r="E1938" s="194"/>
      <c r="F1938" s="193"/>
      <c r="G1938" s="472"/>
      <c r="K1938" s="350"/>
      <c r="M1938" s="565"/>
      <c r="N1938" s="565"/>
    </row>
    <row r="1939" spans="1:14" s="473" customFormat="1" ht="42.75" outlineLevel="2">
      <c r="A1939" s="162" t="s">
        <v>2964</v>
      </c>
      <c r="B1939" s="87" t="s">
        <v>2965</v>
      </c>
      <c r="C1939" s="24" t="s">
        <v>2947</v>
      </c>
      <c r="D1939" s="44">
        <v>1</v>
      </c>
      <c r="E1939" s="194"/>
      <c r="F1939" s="193">
        <f>TRUNC(E1939*D1939,2)</f>
        <v>0</v>
      </c>
      <c r="G1939" s="472"/>
      <c r="K1939" s="350"/>
      <c r="M1939" s="565"/>
      <c r="N1939" s="565"/>
    </row>
    <row r="1940" spans="1:14" s="473" customFormat="1" ht="47.25" customHeight="1" outlineLevel="2">
      <c r="A1940" s="162" t="s">
        <v>2966</v>
      </c>
      <c r="B1940" s="87" t="s">
        <v>2967</v>
      </c>
      <c r="C1940" s="24" t="s">
        <v>2947</v>
      </c>
      <c r="D1940" s="44">
        <v>1</v>
      </c>
      <c r="E1940" s="194"/>
      <c r="F1940" s="193">
        <f t="shared" ref="F1940:F1955" si="53">TRUNC(E1940*D1940,2)</f>
        <v>0</v>
      </c>
      <c r="G1940" s="472"/>
      <c r="K1940" s="350"/>
      <c r="M1940" s="565"/>
      <c r="N1940" s="565"/>
    </row>
    <row r="1941" spans="1:14" s="473" customFormat="1" ht="20.100000000000001" customHeight="1" outlineLevel="2">
      <c r="A1941" s="162"/>
      <c r="B1941" s="87"/>
      <c r="C1941" s="24"/>
      <c r="D1941" s="44"/>
      <c r="E1941" s="194"/>
      <c r="F1941" s="193"/>
      <c r="G1941" s="472"/>
      <c r="K1941" s="350"/>
      <c r="M1941" s="565"/>
      <c r="N1941" s="565"/>
    </row>
    <row r="1942" spans="1:14" s="473" customFormat="1" ht="20.100000000000001" customHeight="1" outlineLevel="2">
      <c r="A1942" s="184" t="s">
        <v>101</v>
      </c>
      <c r="B1942" s="125" t="s">
        <v>2968</v>
      </c>
      <c r="C1942" s="24"/>
      <c r="D1942" s="44"/>
      <c r="E1942" s="194"/>
      <c r="F1942" s="193"/>
      <c r="G1942" s="472"/>
      <c r="K1942" s="350"/>
      <c r="M1942" s="565"/>
      <c r="N1942" s="565"/>
    </row>
    <row r="1943" spans="1:14" s="473" customFormat="1" ht="42.75" outlineLevel="2">
      <c r="A1943" s="162" t="s">
        <v>2969</v>
      </c>
      <c r="B1943" s="87" t="s">
        <v>5135</v>
      </c>
      <c r="C1943" s="24" t="s">
        <v>2947</v>
      </c>
      <c r="D1943" s="44">
        <v>1</v>
      </c>
      <c r="E1943" s="194"/>
      <c r="F1943" s="193">
        <f t="shared" si="53"/>
        <v>0</v>
      </c>
      <c r="G1943" s="472"/>
      <c r="K1943" s="350"/>
      <c r="M1943" s="565"/>
      <c r="N1943" s="565"/>
    </row>
    <row r="1944" spans="1:14" s="473" customFormat="1" ht="42.75" outlineLevel="2">
      <c r="A1944" s="162" t="s">
        <v>2970</v>
      </c>
      <c r="B1944" s="88" t="s">
        <v>5136</v>
      </c>
      <c r="C1944" s="24" t="s">
        <v>2947</v>
      </c>
      <c r="D1944" s="44">
        <v>1</v>
      </c>
      <c r="E1944" s="194"/>
      <c r="F1944" s="193">
        <f t="shared" si="53"/>
        <v>0</v>
      </c>
      <c r="G1944" s="472"/>
      <c r="K1944" s="350"/>
      <c r="M1944" s="565"/>
      <c r="N1944" s="565"/>
    </row>
    <row r="1945" spans="1:14" s="473" customFormat="1" ht="20.100000000000001" customHeight="1" outlineLevel="2">
      <c r="A1945" s="162"/>
      <c r="B1945" s="88"/>
      <c r="C1945" s="24"/>
      <c r="D1945" s="44"/>
      <c r="E1945" s="194"/>
      <c r="F1945" s="193"/>
      <c r="G1945" s="472"/>
      <c r="H1945" s="252"/>
      <c r="K1945" s="350"/>
      <c r="M1945" s="565"/>
      <c r="N1945" s="565"/>
    </row>
    <row r="1946" spans="1:14" s="473" customFormat="1" ht="20.100000000000001" customHeight="1" outlineLevel="2">
      <c r="A1946" s="184" t="s">
        <v>1835</v>
      </c>
      <c r="B1946" s="86" t="s">
        <v>2971</v>
      </c>
      <c r="C1946" s="41"/>
      <c r="D1946" s="44"/>
      <c r="E1946" s="194"/>
      <c r="F1946" s="193"/>
      <c r="G1946" s="472"/>
      <c r="K1946" s="350"/>
      <c r="M1946" s="565"/>
      <c r="N1946" s="565"/>
    </row>
    <row r="1947" spans="1:14" s="473" customFormat="1" ht="42.75" outlineLevel="2">
      <c r="A1947" s="162" t="s">
        <v>2972</v>
      </c>
      <c r="B1947" s="88" t="s">
        <v>5137</v>
      </c>
      <c r="C1947" s="41" t="s">
        <v>2973</v>
      </c>
      <c r="D1947" s="44">
        <v>1</v>
      </c>
      <c r="E1947" s="194"/>
      <c r="F1947" s="193">
        <f t="shared" si="53"/>
        <v>0</v>
      </c>
      <c r="G1947" s="472"/>
      <c r="K1947" s="350"/>
      <c r="M1947" s="565"/>
      <c r="N1947" s="565"/>
    </row>
    <row r="1948" spans="1:14" s="473" customFormat="1" ht="42.75" outlineLevel="2">
      <c r="A1948" s="162" t="s">
        <v>2974</v>
      </c>
      <c r="B1948" s="88" t="s">
        <v>5138</v>
      </c>
      <c r="C1948" s="41" t="s">
        <v>2973</v>
      </c>
      <c r="D1948" s="44">
        <v>1</v>
      </c>
      <c r="E1948" s="194"/>
      <c r="F1948" s="193">
        <f t="shared" si="53"/>
        <v>0</v>
      </c>
      <c r="G1948" s="472"/>
      <c r="K1948" s="350"/>
      <c r="M1948" s="565"/>
      <c r="N1948" s="565"/>
    </row>
    <row r="1949" spans="1:14" s="486" customFormat="1" ht="42.75" outlineLevel="2">
      <c r="A1949" s="162" t="s">
        <v>2975</v>
      </c>
      <c r="B1949" s="88" t="s">
        <v>5139</v>
      </c>
      <c r="C1949" s="41" t="s">
        <v>2973</v>
      </c>
      <c r="D1949" s="44">
        <v>1</v>
      </c>
      <c r="E1949" s="194"/>
      <c r="F1949" s="193">
        <f t="shared" si="53"/>
        <v>0</v>
      </c>
      <c r="G1949" s="472"/>
      <c r="K1949" s="350"/>
      <c r="M1949" s="569"/>
      <c r="N1949" s="569"/>
    </row>
    <row r="1950" spans="1:14" s="473" customFormat="1" ht="42.75" outlineLevel="2">
      <c r="A1950" s="162" t="s">
        <v>2976</v>
      </c>
      <c r="B1950" s="88" t="s">
        <v>5140</v>
      </c>
      <c r="C1950" s="41" t="s">
        <v>2973</v>
      </c>
      <c r="D1950" s="44">
        <v>2</v>
      </c>
      <c r="E1950" s="194"/>
      <c r="F1950" s="193">
        <f t="shared" si="53"/>
        <v>0</v>
      </c>
      <c r="G1950" s="472"/>
      <c r="K1950" s="350"/>
      <c r="M1950" s="565"/>
      <c r="N1950" s="565"/>
    </row>
    <row r="1951" spans="1:14" s="473" customFormat="1" ht="42.75" outlineLevel="2">
      <c r="A1951" s="162" t="s">
        <v>2977</v>
      </c>
      <c r="B1951" s="88" t="s">
        <v>5141</v>
      </c>
      <c r="C1951" s="41" t="s">
        <v>2973</v>
      </c>
      <c r="D1951" s="44">
        <v>5</v>
      </c>
      <c r="E1951" s="194"/>
      <c r="F1951" s="193">
        <f t="shared" si="53"/>
        <v>0</v>
      </c>
      <c r="G1951" s="472"/>
      <c r="K1951" s="350"/>
      <c r="M1951" s="565"/>
      <c r="N1951" s="565"/>
    </row>
    <row r="1952" spans="1:14" s="473" customFormat="1" ht="42.75" outlineLevel="2">
      <c r="A1952" s="162" t="s">
        <v>2978</v>
      </c>
      <c r="B1952" s="88" t="s">
        <v>5142</v>
      </c>
      <c r="C1952" s="41" t="s">
        <v>2973</v>
      </c>
      <c r="D1952" s="44">
        <v>11</v>
      </c>
      <c r="E1952" s="194"/>
      <c r="F1952" s="193">
        <f t="shared" si="53"/>
        <v>0</v>
      </c>
      <c r="G1952" s="472"/>
      <c r="K1952" s="350"/>
      <c r="M1952" s="565"/>
      <c r="N1952" s="565"/>
    </row>
    <row r="1953" spans="1:14" s="473" customFormat="1" ht="42.75" outlineLevel="2">
      <c r="A1953" s="162" t="s">
        <v>2979</v>
      </c>
      <c r="B1953" s="88" t="s">
        <v>5143</v>
      </c>
      <c r="C1953" s="41" t="s">
        <v>2973</v>
      </c>
      <c r="D1953" s="44">
        <v>9</v>
      </c>
      <c r="E1953" s="194"/>
      <c r="F1953" s="193">
        <f t="shared" si="53"/>
        <v>0</v>
      </c>
      <c r="G1953" s="472"/>
      <c r="K1953" s="350"/>
      <c r="M1953" s="565"/>
      <c r="N1953" s="565"/>
    </row>
    <row r="1954" spans="1:14" s="473" customFormat="1" ht="57" outlineLevel="2">
      <c r="A1954" s="162" t="s">
        <v>2980</v>
      </c>
      <c r="B1954" s="88" t="s">
        <v>5144</v>
      </c>
      <c r="C1954" s="41" t="s">
        <v>2973</v>
      </c>
      <c r="D1954" s="44">
        <v>41</v>
      </c>
      <c r="E1954" s="194"/>
      <c r="F1954" s="193">
        <f t="shared" si="53"/>
        <v>0</v>
      </c>
      <c r="G1954" s="472"/>
      <c r="K1954" s="350"/>
      <c r="M1954" s="565"/>
      <c r="N1954" s="565"/>
    </row>
    <row r="1955" spans="1:14" s="473" customFormat="1" ht="42.75" outlineLevel="2">
      <c r="A1955" s="162" t="s">
        <v>2981</v>
      </c>
      <c r="B1955" s="182" t="s">
        <v>5145</v>
      </c>
      <c r="C1955" s="149" t="s">
        <v>2973</v>
      </c>
      <c r="D1955" s="194">
        <v>3</v>
      </c>
      <c r="E1955" s="194"/>
      <c r="F1955" s="193">
        <f t="shared" si="53"/>
        <v>0</v>
      </c>
      <c r="G1955" s="472"/>
      <c r="K1955" s="350"/>
      <c r="M1955" s="565"/>
      <c r="N1955" s="565"/>
    </row>
    <row r="1956" spans="1:14" s="473" customFormat="1" ht="20.100000000000001" customHeight="1" outlineLevel="2">
      <c r="A1956" s="162"/>
      <c r="B1956" s="182"/>
      <c r="C1956" s="149"/>
      <c r="D1956" s="194"/>
      <c r="E1956" s="194"/>
      <c r="F1956" s="193"/>
      <c r="G1956" s="472"/>
      <c r="K1956" s="350"/>
      <c r="M1956" s="565"/>
      <c r="N1956" s="565"/>
    </row>
    <row r="1957" spans="1:14" s="473" customFormat="1" ht="20.100000000000001" customHeight="1" outlineLevel="2">
      <c r="A1957" s="184" t="s">
        <v>1836</v>
      </c>
      <c r="B1957" s="86" t="s">
        <v>2982</v>
      </c>
      <c r="C1957" s="41"/>
      <c r="D1957" s="44"/>
      <c r="E1957" s="194"/>
      <c r="F1957" s="193"/>
      <c r="G1957" s="472"/>
      <c r="K1957" s="350"/>
      <c r="M1957" s="565"/>
      <c r="N1957" s="565"/>
    </row>
    <row r="1958" spans="1:14" s="473" customFormat="1" ht="42.75" outlineLevel="2">
      <c r="A1958" s="162" t="s">
        <v>2983</v>
      </c>
      <c r="B1958" s="88" t="s">
        <v>5146</v>
      </c>
      <c r="C1958" s="41" t="s">
        <v>2973</v>
      </c>
      <c r="D1958" s="44">
        <v>19</v>
      </c>
      <c r="E1958" s="194"/>
      <c r="F1958" s="193">
        <f t="shared" ref="F1958:F1970" si="54">TRUNC(E1958*D1958,2)</f>
        <v>0</v>
      </c>
      <c r="G1958" s="472"/>
      <c r="K1958" s="350"/>
      <c r="M1958" s="565"/>
      <c r="N1958" s="565"/>
    </row>
    <row r="1959" spans="1:14" s="473" customFormat="1" ht="42.75" outlineLevel="2">
      <c r="A1959" s="162" t="s">
        <v>2984</v>
      </c>
      <c r="B1959" s="88" t="s">
        <v>5147</v>
      </c>
      <c r="C1959" s="41" t="s">
        <v>2973</v>
      </c>
      <c r="D1959" s="44">
        <v>2</v>
      </c>
      <c r="E1959" s="194"/>
      <c r="F1959" s="193">
        <f t="shared" si="54"/>
        <v>0</v>
      </c>
      <c r="G1959" s="472"/>
      <c r="K1959" s="350"/>
      <c r="M1959" s="565"/>
      <c r="N1959" s="565"/>
    </row>
    <row r="1960" spans="1:14" s="473" customFormat="1" ht="20.100000000000001" customHeight="1" outlineLevel="2">
      <c r="A1960" s="162"/>
      <c r="B1960" s="88"/>
      <c r="C1960" s="41"/>
      <c r="D1960" s="44"/>
      <c r="E1960" s="194"/>
      <c r="F1960" s="193"/>
      <c r="G1960" s="472"/>
      <c r="K1960" s="350"/>
      <c r="M1960" s="565"/>
      <c r="N1960" s="565"/>
    </row>
    <row r="1961" spans="1:14" s="473" customFormat="1" ht="20.100000000000001" customHeight="1" outlineLevel="2">
      <c r="A1961" s="184" t="s">
        <v>2985</v>
      </c>
      <c r="B1961" s="253" t="s">
        <v>2986</v>
      </c>
      <c r="C1961" s="149"/>
      <c r="D1961" s="194"/>
      <c r="E1961" s="194"/>
      <c r="F1961" s="193"/>
      <c r="G1961" s="472"/>
      <c r="K1961" s="350"/>
      <c r="M1961" s="565"/>
      <c r="N1961" s="565"/>
    </row>
    <row r="1962" spans="1:14" s="473" customFormat="1" ht="42.75" outlineLevel="2">
      <c r="A1962" s="162" t="s">
        <v>2987</v>
      </c>
      <c r="B1962" s="88" t="s">
        <v>5148</v>
      </c>
      <c r="C1962" s="41" t="s">
        <v>2947</v>
      </c>
      <c r="D1962" s="44">
        <v>661</v>
      </c>
      <c r="E1962" s="194"/>
      <c r="F1962" s="193">
        <f t="shared" si="54"/>
        <v>0</v>
      </c>
      <c r="G1962" s="472"/>
      <c r="K1962" s="350"/>
      <c r="M1962" s="565"/>
      <c r="N1962" s="565"/>
    </row>
    <row r="1963" spans="1:14" s="473" customFormat="1" ht="42.75" outlineLevel="2">
      <c r="A1963" s="162" t="s">
        <v>2988</v>
      </c>
      <c r="B1963" s="88" t="s">
        <v>5149</v>
      </c>
      <c r="C1963" s="41" t="s">
        <v>2947</v>
      </c>
      <c r="D1963" s="44">
        <v>302</v>
      </c>
      <c r="E1963" s="194"/>
      <c r="F1963" s="193">
        <f t="shared" si="54"/>
        <v>0</v>
      </c>
      <c r="G1963" s="472"/>
      <c r="K1963" s="350"/>
      <c r="M1963" s="565"/>
      <c r="N1963" s="565"/>
    </row>
    <row r="1964" spans="1:14" s="473" customFormat="1" ht="42.75" outlineLevel="2">
      <c r="A1964" s="162" t="s">
        <v>2989</v>
      </c>
      <c r="B1964" s="88" t="s">
        <v>5150</v>
      </c>
      <c r="C1964" s="41" t="s">
        <v>2947</v>
      </c>
      <c r="D1964" s="44">
        <v>28</v>
      </c>
      <c r="E1964" s="194"/>
      <c r="F1964" s="193">
        <f t="shared" si="54"/>
        <v>0</v>
      </c>
      <c r="G1964" s="472"/>
      <c r="K1964" s="350"/>
      <c r="M1964" s="565"/>
      <c r="N1964" s="565"/>
    </row>
    <row r="1965" spans="1:14" s="473" customFormat="1" ht="20.100000000000001" customHeight="1" outlineLevel="2">
      <c r="A1965" s="162"/>
      <c r="B1965" s="88"/>
      <c r="C1965" s="41"/>
      <c r="D1965" s="44"/>
      <c r="E1965" s="194"/>
      <c r="F1965" s="193"/>
      <c r="G1965" s="472"/>
      <c r="K1965" s="350"/>
      <c r="M1965" s="565"/>
      <c r="N1965" s="565"/>
    </row>
    <row r="1966" spans="1:14" s="463" customFormat="1" ht="20.100000000000001" customHeight="1" outlineLevel="2">
      <c r="A1966" s="184" t="s">
        <v>2990</v>
      </c>
      <c r="B1966" s="86" t="s">
        <v>2991</v>
      </c>
      <c r="C1966" s="24"/>
      <c r="D1966" s="42"/>
      <c r="E1966" s="194"/>
      <c r="F1966" s="193"/>
      <c r="G1966" s="461"/>
      <c r="K1966" s="350"/>
      <c r="M1966" s="562"/>
      <c r="N1966" s="562"/>
    </row>
    <row r="1967" spans="1:14" s="463" customFormat="1" ht="42.75" outlineLevel="2">
      <c r="A1967" s="162" t="s">
        <v>2992</v>
      </c>
      <c r="B1967" s="88" t="s">
        <v>5151</v>
      </c>
      <c r="C1967" s="24" t="s">
        <v>2947</v>
      </c>
      <c r="D1967" s="42">
        <v>112</v>
      </c>
      <c r="E1967" s="194"/>
      <c r="F1967" s="193">
        <f t="shared" si="54"/>
        <v>0</v>
      </c>
      <c r="G1967" s="461"/>
      <c r="K1967" s="350"/>
      <c r="M1967" s="562"/>
      <c r="N1967" s="562"/>
    </row>
    <row r="1968" spans="1:14" s="463" customFormat="1" ht="42.75" outlineLevel="2">
      <c r="A1968" s="162" t="s">
        <v>2993</v>
      </c>
      <c r="B1968" s="88" t="s">
        <v>5152</v>
      </c>
      <c r="C1968" s="24" t="s">
        <v>2947</v>
      </c>
      <c r="D1968" s="42">
        <v>15</v>
      </c>
      <c r="E1968" s="194"/>
      <c r="F1968" s="193">
        <f t="shared" si="54"/>
        <v>0</v>
      </c>
      <c r="G1968" s="461"/>
      <c r="K1968" s="350"/>
      <c r="M1968" s="562"/>
      <c r="N1968" s="562"/>
    </row>
    <row r="1969" spans="1:14" s="463" customFormat="1" ht="42.75" outlineLevel="2">
      <c r="A1969" s="162" t="s">
        <v>2994</v>
      </c>
      <c r="B1969" s="88" t="s">
        <v>5153</v>
      </c>
      <c r="C1969" s="24" t="s">
        <v>2947</v>
      </c>
      <c r="D1969" s="42">
        <v>12</v>
      </c>
      <c r="E1969" s="194"/>
      <c r="F1969" s="193">
        <f t="shared" si="54"/>
        <v>0</v>
      </c>
      <c r="G1969" s="461"/>
      <c r="K1969" s="350"/>
      <c r="M1969" s="562"/>
      <c r="N1969" s="562"/>
    </row>
    <row r="1970" spans="1:14" s="463" customFormat="1" ht="42.75" outlineLevel="2">
      <c r="A1970" s="162" t="s">
        <v>2995</v>
      </c>
      <c r="B1970" s="182" t="s">
        <v>5154</v>
      </c>
      <c r="C1970" s="149" t="s">
        <v>2947</v>
      </c>
      <c r="D1970" s="194">
        <v>1</v>
      </c>
      <c r="E1970" s="194"/>
      <c r="F1970" s="193">
        <f t="shared" si="54"/>
        <v>0</v>
      </c>
      <c r="G1970" s="461"/>
      <c r="K1970" s="350"/>
      <c r="M1970" s="562"/>
      <c r="N1970" s="562"/>
    </row>
    <row r="1971" spans="1:14" s="463" customFormat="1" ht="20.100000000000001" customHeight="1" outlineLevel="2">
      <c r="A1971" s="184"/>
      <c r="B1971" s="86"/>
      <c r="C1971" s="41"/>
      <c r="D1971" s="44"/>
      <c r="E1971" s="194"/>
      <c r="F1971" s="193"/>
      <c r="G1971" s="461"/>
      <c r="K1971" s="350"/>
      <c r="M1971" s="562"/>
      <c r="N1971" s="562"/>
    </row>
    <row r="1972" spans="1:14" s="463" customFormat="1" ht="20.100000000000001" customHeight="1" outlineLevel="2">
      <c r="A1972" s="184" t="s">
        <v>2996</v>
      </c>
      <c r="B1972" s="254" t="s">
        <v>585</v>
      </c>
      <c r="C1972" s="24"/>
      <c r="D1972" s="44"/>
      <c r="E1972" s="194"/>
      <c r="F1972" s="193"/>
      <c r="G1972" s="461"/>
      <c r="K1972" s="350"/>
      <c r="M1972" s="562"/>
      <c r="N1972" s="562"/>
    </row>
    <row r="1973" spans="1:14" s="463" customFormat="1" ht="42.75" outlineLevel="2">
      <c r="A1973" s="162" t="s">
        <v>2997</v>
      </c>
      <c r="B1973" s="89" t="s">
        <v>5155</v>
      </c>
      <c r="C1973" s="46" t="s">
        <v>2998</v>
      </c>
      <c r="D1973" s="44">
        <v>1428</v>
      </c>
      <c r="E1973" s="194"/>
      <c r="F1973" s="193">
        <f t="shared" ref="F1973:F2018" si="55">TRUNC(E1973*D1973,2)</f>
        <v>0</v>
      </c>
      <c r="G1973" s="461"/>
      <c r="K1973" s="350"/>
      <c r="M1973" s="562"/>
      <c r="N1973" s="562"/>
    </row>
    <row r="1974" spans="1:14" s="463" customFormat="1" ht="42.75" outlineLevel="2">
      <c r="A1974" s="162" t="s">
        <v>2999</v>
      </c>
      <c r="B1974" s="89" t="s">
        <v>5156</v>
      </c>
      <c r="C1974" s="46" t="s">
        <v>2998</v>
      </c>
      <c r="D1974" s="44">
        <v>7708</v>
      </c>
      <c r="E1974" s="194"/>
      <c r="F1974" s="193">
        <f t="shared" si="55"/>
        <v>0</v>
      </c>
      <c r="G1974" s="461"/>
      <c r="K1974" s="350"/>
      <c r="M1974" s="562"/>
      <c r="N1974" s="562"/>
    </row>
    <row r="1975" spans="1:14" s="463" customFormat="1" ht="42.75" outlineLevel="2">
      <c r="A1975" s="162" t="s">
        <v>3000</v>
      </c>
      <c r="B1975" s="255" t="s">
        <v>5157</v>
      </c>
      <c r="C1975" s="149" t="s">
        <v>2998</v>
      </c>
      <c r="D1975" s="194">
        <v>4995</v>
      </c>
      <c r="E1975" s="194"/>
      <c r="F1975" s="193">
        <f t="shared" si="55"/>
        <v>0</v>
      </c>
      <c r="G1975" s="461"/>
      <c r="K1975" s="350"/>
      <c r="M1975" s="562"/>
      <c r="N1975" s="562"/>
    </row>
    <row r="1976" spans="1:14" s="463" customFormat="1" ht="42.75" outlineLevel="2">
      <c r="A1976" s="162" t="s">
        <v>3001</v>
      </c>
      <c r="B1976" s="88" t="s">
        <v>5158</v>
      </c>
      <c r="C1976" s="41" t="s">
        <v>2998</v>
      </c>
      <c r="D1976" s="44">
        <v>1080</v>
      </c>
      <c r="E1976" s="194"/>
      <c r="F1976" s="193">
        <f t="shared" si="55"/>
        <v>0</v>
      </c>
      <c r="G1976" s="461"/>
      <c r="K1976" s="350"/>
      <c r="M1976" s="562"/>
      <c r="N1976" s="562"/>
    </row>
    <row r="1977" spans="1:14" s="463" customFormat="1" ht="42.75" outlineLevel="2">
      <c r="A1977" s="162" t="s">
        <v>3002</v>
      </c>
      <c r="B1977" s="87" t="s">
        <v>5159</v>
      </c>
      <c r="C1977" s="41" t="s">
        <v>2998</v>
      </c>
      <c r="D1977" s="44">
        <v>1320</v>
      </c>
      <c r="E1977" s="194"/>
      <c r="F1977" s="193">
        <f t="shared" si="55"/>
        <v>0</v>
      </c>
      <c r="G1977" s="461"/>
      <c r="K1977" s="350"/>
      <c r="M1977" s="562"/>
      <c r="N1977" s="562"/>
    </row>
    <row r="1978" spans="1:14" s="463" customFormat="1" ht="42.75" outlineLevel="2">
      <c r="A1978" s="162" t="s">
        <v>3003</v>
      </c>
      <c r="B1978" s="88" t="s">
        <v>5160</v>
      </c>
      <c r="C1978" s="41" t="s">
        <v>2998</v>
      </c>
      <c r="D1978" s="44">
        <v>1260</v>
      </c>
      <c r="E1978" s="194"/>
      <c r="F1978" s="193">
        <f t="shared" si="55"/>
        <v>0</v>
      </c>
      <c r="G1978" s="461"/>
      <c r="K1978" s="350"/>
      <c r="M1978" s="562"/>
      <c r="N1978" s="562"/>
    </row>
    <row r="1979" spans="1:14" s="463" customFormat="1" ht="57" outlineLevel="2">
      <c r="A1979" s="162" t="s">
        <v>3004</v>
      </c>
      <c r="B1979" s="87" t="s">
        <v>5161</v>
      </c>
      <c r="C1979" s="41" t="s">
        <v>2998</v>
      </c>
      <c r="D1979" s="44">
        <v>960</v>
      </c>
      <c r="E1979" s="194"/>
      <c r="F1979" s="193">
        <f t="shared" si="55"/>
        <v>0</v>
      </c>
      <c r="G1979" s="461"/>
      <c r="K1979" s="350"/>
      <c r="M1979" s="562"/>
      <c r="N1979" s="562"/>
    </row>
    <row r="1980" spans="1:14" s="463" customFormat="1" ht="20.100000000000001" customHeight="1" outlineLevel="2">
      <c r="A1980" s="162"/>
      <c r="B1980" s="88"/>
      <c r="C1980" s="41"/>
      <c r="D1980" s="44"/>
      <c r="E1980" s="194"/>
      <c r="F1980" s="193"/>
      <c r="G1980" s="461"/>
      <c r="K1980" s="350"/>
      <c r="M1980" s="562"/>
      <c r="N1980" s="562"/>
    </row>
    <row r="1981" spans="1:14" s="463" customFormat="1" ht="20.100000000000001" customHeight="1" outlineLevel="2">
      <c r="A1981" s="184" t="s">
        <v>3005</v>
      </c>
      <c r="B1981" s="125" t="s">
        <v>1902</v>
      </c>
      <c r="C1981" s="41"/>
      <c r="D1981" s="44"/>
      <c r="E1981" s="194"/>
      <c r="F1981" s="193"/>
      <c r="G1981" s="461"/>
      <c r="K1981" s="350"/>
      <c r="M1981" s="562"/>
      <c r="N1981" s="562"/>
    </row>
    <row r="1982" spans="1:14" s="463" customFormat="1" ht="42.75" outlineLevel="2">
      <c r="A1982" s="162" t="s">
        <v>3006</v>
      </c>
      <c r="B1982" s="88" t="s">
        <v>5162</v>
      </c>
      <c r="C1982" s="41" t="s">
        <v>2998</v>
      </c>
      <c r="D1982" s="44">
        <v>7188</v>
      </c>
      <c r="E1982" s="194"/>
      <c r="F1982" s="193">
        <f t="shared" si="55"/>
        <v>0</v>
      </c>
      <c r="G1982" s="461"/>
      <c r="K1982" s="350"/>
      <c r="M1982" s="562"/>
      <c r="N1982" s="562"/>
    </row>
    <row r="1983" spans="1:14" s="463" customFormat="1" ht="42.75" outlineLevel="2">
      <c r="A1983" s="162" t="s">
        <v>3007</v>
      </c>
      <c r="B1983" s="88" t="s">
        <v>5163</v>
      </c>
      <c r="C1983" s="41" t="s">
        <v>2947</v>
      </c>
      <c r="D1983" s="44">
        <v>5991</v>
      </c>
      <c r="E1983" s="194"/>
      <c r="F1983" s="193">
        <f t="shared" si="55"/>
        <v>0</v>
      </c>
      <c r="G1983" s="461"/>
      <c r="K1983" s="350"/>
      <c r="M1983" s="562"/>
      <c r="N1983" s="562"/>
    </row>
    <row r="1984" spans="1:14" s="463" customFormat="1" ht="42.75" outlineLevel="2">
      <c r="A1984" s="162" t="s">
        <v>3008</v>
      </c>
      <c r="B1984" s="88" t="s">
        <v>5164</v>
      </c>
      <c r="C1984" s="41" t="s">
        <v>2998</v>
      </c>
      <c r="D1984" s="44">
        <v>540</v>
      </c>
      <c r="E1984" s="194"/>
      <c r="F1984" s="193">
        <f t="shared" si="55"/>
        <v>0</v>
      </c>
      <c r="G1984" s="461"/>
      <c r="K1984" s="350"/>
      <c r="M1984" s="562"/>
      <c r="N1984" s="562"/>
    </row>
    <row r="1985" spans="1:14" s="463" customFormat="1" ht="42.75" outlineLevel="2">
      <c r="A1985" s="162" t="s">
        <v>3009</v>
      </c>
      <c r="B1985" s="88" t="s">
        <v>5165</v>
      </c>
      <c r="C1985" s="41" t="s">
        <v>2947</v>
      </c>
      <c r="D1985" s="44">
        <v>451</v>
      </c>
      <c r="E1985" s="194"/>
      <c r="F1985" s="193">
        <f t="shared" si="55"/>
        <v>0</v>
      </c>
      <c r="G1985" s="461"/>
      <c r="K1985" s="350"/>
      <c r="M1985" s="562"/>
      <c r="N1985" s="562"/>
    </row>
    <row r="1986" spans="1:14" s="463" customFormat="1" ht="42.75" outlineLevel="2">
      <c r="A1986" s="162" t="s">
        <v>3010</v>
      </c>
      <c r="B1986" s="88" t="s">
        <v>5166</v>
      </c>
      <c r="C1986" s="41" t="s">
        <v>2947</v>
      </c>
      <c r="D1986" s="44">
        <v>584</v>
      </c>
      <c r="E1986" s="194"/>
      <c r="F1986" s="193">
        <f t="shared" si="55"/>
        <v>0</v>
      </c>
      <c r="G1986" s="461"/>
      <c r="K1986" s="350"/>
      <c r="M1986" s="562"/>
      <c r="N1986" s="562"/>
    </row>
    <row r="1987" spans="1:14" s="463" customFormat="1" ht="42.75" outlineLevel="2">
      <c r="A1987" s="162" t="s">
        <v>3011</v>
      </c>
      <c r="B1987" s="88" t="s">
        <v>5167</v>
      </c>
      <c r="C1987" s="41" t="s">
        <v>2947</v>
      </c>
      <c r="D1987" s="44">
        <v>302</v>
      </c>
      <c r="E1987" s="194"/>
      <c r="F1987" s="193">
        <f t="shared" si="55"/>
        <v>0</v>
      </c>
      <c r="G1987" s="461"/>
      <c r="K1987" s="350"/>
      <c r="M1987" s="562"/>
      <c r="N1987" s="562"/>
    </row>
    <row r="1988" spans="1:14" s="463" customFormat="1" ht="42.75" outlineLevel="2">
      <c r="A1988" s="162" t="s">
        <v>3012</v>
      </c>
      <c r="B1988" s="88" t="s">
        <v>5168</v>
      </c>
      <c r="C1988" s="41" t="s">
        <v>2947</v>
      </c>
      <c r="D1988" s="44">
        <v>28</v>
      </c>
      <c r="E1988" s="194"/>
      <c r="F1988" s="193">
        <f t="shared" si="55"/>
        <v>0</v>
      </c>
      <c r="G1988" s="461"/>
      <c r="K1988" s="350"/>
      <c r="M1988" s="562"/>
      <c r="N1988" s="562"/>
    </row>
    <row r="1989" spans="1:14" s="463" customFormat="1" ht="42.75" outlineLevel="2">
      <c r="A1989" s="162" t="s">
        <v>3013</v>
      </c>
      <c r="B1989" s="88" t="s">
        <v>5169</v>
      </c>
      <c r="C1989" s="41" t="s">
        <v>2947</v>
      </c>
      <c r="D1989" s="44">
        <v>15</v>
      </c>
      <c r="E1989" s="194"/>
      <c r="F1989" s="193">
        <f t="shared" si="55"/>
        <v>0</v>
      </c>
      <c r="G1989" s="461"/>
      <c r="K1989" s="350"/>
      <c r="M1989" s="562"/>
      <c r="N1989" s="562"/>
    </row>
    <row r="1990" spans="1:14" s="463" customFormat="1" ht="42.75" outlineLevel="2">
      <c r="A1990" s="162" t="s">
        <v>3014</v>
      </c>
      <c r="B1990" s="88" t="s">
        <v>5170</v>
      </c>
      <c r="C1990" s="41" t="s">
        <v>2947</v>
      </c>
      <c r="D1990" s="44">
        <v>78</v>
      </c>
      <c r="E1990" s="194"/>
      <c r="F1990" s="193">
        <f t="shared" si="55"/>
        <v>0</v>
      </c>
      <c r="G1990" s="461"/>
      <c r="K1990" s="350"/>
      <c r="M1990" s="562"/>
      <c r="N1990" s="562"/>
    </row>
    <row r="1991" spans="1:14" s="463" customFormat="1" ht="42.75" outlineLevel="2">
      <c r="A1991" s="162" t="s">
        <v>3015</v>
      </c>
      <c r="B1991" s="88" t="s">
        <v>5171</v>
      </c>
      <c r="C1991" s="41" t="s">
        <v>2947</v>
      </c>
      <c r="D1991" s="44">
        <v>33</v>
      </c>
      <c r="E1991" s="194"/>
      <c r="F1991" s="193">
        <f t="shared" si="55"/>
        <v>0</v>
      </c>
      <c r="G1991" s="461"/>
      <c r="K1991" s="350"/>
      <c r="M1991" s="562"/>
      <c r="N1991" s="562"/>
    </row>
    <row r="1992" spans="1:14" s="463" customFormat="1" ht="42.75" outlineLevel="2">
      <c r="A1992" s="162" t="s">
        <v>3016</v>
      </c>
      <c r="B1992" s="88" t="s">
        <v>5172</v>
      </c>
      <c r="C1992" s="41" t="s">
        <v>2947</v>
      </c>
      <c r="D1992" s="44">
        <v>12</v>
      </c>
      <c r="E1992" s="194"/>
      <c r="F1992" s="193">
        <f t="shared" si="55"/>
        <v>0</v>
      </c>
      <c r="G1992" s="461"/>
      <c r="K1992" s="350"/>
      <c r="M1992" s="562"/>
      <c r="N1992" s="562"/>
    </row>
    <row r="1993" spans="1:14" s="463" customFormat="1" ht="42.75" outlineLevel="2">
      <c r="A1993" s="162" t="s">
        <v>3017</v>
      </c>
      <c r="B1993" s="88" t="s">
        <v>5173</v>
      </c>
      <c r="C1993" s="41" t="s">
        <v>2947</v>
      </c>
      <c r="D1993" s="44">
        <v>6</v>
      </c>
      <c r="E1993" s="194"/>
      <c r="F1993" s="193">
        <f t="shared" si="55"/>
        <v>0</v>
      </c>
      <c r="G1993" s="461"/>
      <c r="K1993" s="350"/>
      <c r="M1993" s="562"/>
      <c r="N1993" s="562"/>
    </row>
    <row r="1994" spans="1:14" s="463" customFormat="1" ht="42.75" outlineLevel="2">
      <c r="A1994" s="162" t="s">
        <v>3018</v>
      </c>
      <c r="B1994" s="88" t="s">
        <v>5174</v>
      </c>
      <c r="C1994" s="41" t="s">
        <v>2947</v>
      </c>
      <c r="D1994" s="44">
        <v>1</v>
      </c>
      <c r="E1994" s="194"/>
      <c r="F1994" s="193">
        <f t="shared" si="55"/>
        <v>0</v>
      </c>
      <c r="G1994" s="461"/>
      <c r="K1994" s="350"/>
      <c r="M1994" s="562"/>
      <c r="N1994" s="562"/>
    </row>
    <row r="1995" spans="1:14" s="463" customFormat="1" ht="20.100000000000001" customHeight="1" outlineLevel="2">
      <c r="A1995" s="162"/>
      <c r="B1995" s="88"/>
      <c r="C1995" s="41"/>
      <c r="D1995" s="44"/>
      <c r="E1995" s="194"/>
      <c r="F1995" s="193"/>
      <c r="G1995" s="461"/>
      <c r="K1995" s="350"/>
      <c r="M1995" s="562"/>
      <c r="N1995" s="562"/>
    </row>
    <row r="1996" spans="1:14" s="463" customFormat="1" ht="20.100000000000001" customHeight="1" outlineLevel="2">
      <c r="A1996" s="184" t="s">
        <v>3019</v>
      </c>
      <c r="B1996" s="86" t="s">
        <v>1903</v>
      </c>
      <c r="C1996" s="41"/>
      <c r="D1996" s="44"/>
      <c r="E1996" s="194"/>
      <c r="F1996" s="193"/>
      <c r="G1996" s="461"/>
      <c r="K1996" s="350"/>
      <c r="M1996" s="562"/>
      <c r="N1996" s="562"/>
    </row>
    <row r="1997" spans="1:14" s="463" customFormat="1" ht="28.5" outlineLevel="2">
      <c r="A1997" s="162" t="s">
        <v>3020</v>
      </c>
      <c r="B1997" s="88" t="s">
        <v>5175</v>
      </c>
      <c r="C1997" s="41" t="s">
        <v>2947</v>
      </c>
      <c r="D1997" s="44">
        <v>1</v>
      </c>
      <c r="E1997" s="194"/>
      <c r="F1997" s="193">
        <f t="shared" si="55"/>
        <v>0</v>
      </c>
      <c r="G1997" s="461"/>
      <c r="K1997" s="350"/>
      <c r="M1997" s="562"/>
      <c r="N1997" s="562"/>
    </row>
    <row r="1998" spans="1:14" s="463" customFormat="1" ht="28.5" outlineLevel="2">
      <c r="A1998" s="162" t="s">
        <v>3021</v>
      </c>
      <c r="B1998" s="88" t="s">
        <v>5176</v>
      </c>
      <c r="C1998" s="41" t="s">
        <v>2947</v>
      </c>
      <c r="D1998" s="44">
        <v>1</v>
      </c>
      <c r="E1998" s="194"/>
      <c r="F1998" s="193">
        <f t="shared" si="55"/>
        <v>0</v>
      </c>
      <c r="G1998" s="461"/>
      <c r="K1998" s="350"/>
      <c r="M1998" s="562"/>
      <c r="N1998" s="562"/>
    </row>
    <row r="1999" spans="1:14" s="463" customFormat="1" ht="28.5" outlineLevel="2">
      <c r="A1999" s="162" t="s">
        <v>3022</v>
      </c>
      <c r="B1999" s="88" t="s">
        <v>5177</v>
      </c>
      <c r="C1999" s="41" t="s">
        <v>2947</v>
      </c>
      <c r="D1999" s="44">
        <v>1</v>
      </c>
      <c r="E1999" s="194"/>
      <c r="F1999" s="193">
        <f t="shared" si="55"/>
        <v>0</v>
      </c>
      <c r="G1999" s="461"/>
      <c r="K1999" s="350"/>
      <c r="M1999" s="562"/>
      <c r="N1999" s="562"/>
    </row>
    <row r="2000" spans="1:14" s="463" customFormat="1" ht="20.100000000000001" customHeight="1" outlineLevel="2">
      <c r="A2000" s="162"/>
      <c r="B2000" s="88"/>
      <c r="C2000" s="41"/>
      <c r="D2000" s="44"/>
      <c r="E2000" s="194"/>
      <c r="F2000" s="193"/>
      <c r="G2000" s="461"/>
      <c r="K2000" s="350"/>
      <c r="M2000" s="562"/>
      <c r="N2000" s="562"/>
    </row>
    <row r="2001" spans="1:14" s="463" customFormat="1" ht="20.100000000000001" customHeight="1" outlineLevel="2">
      <c r="A2001" s="184" t="s">
        <v>3023</v>
      </c>
      <c r="B2001" s="86" t="s">
        <v>1904</v>
      </c>
      <c r="C2001" s="41"/>
      <c r="D2001" s="44"/>
      <c r="E2001" s="194"/>
      <c r="F2001" s="193"/>
      <c r="G2001" s="461"/>
      <c r="K2001" s="350"/>
      <c r="M2001" s="562"/>
      <c r="N2001" s="562"/>
    </row>
    <row r="2002" spans="1:14" s="463" customFormat="1" ht="28.5" outlineLevel="2">
      <c r="A2002" s="162" t="s">
        <v>3024</v>
      </c>
      <c r="B2002" s="88" t="s">
        <v>5178</v>
      </c>
      <c r="C2002" s="41" t="s">
        <v>2947</v>
      </c>
      <c r="D2002" s="44">
        <v>1</v>
      </c>
      <c r="E2002" s="194"/>
      <c r="F2002" s="193">
        <f t="shared" si="55"/>
        <v>0</v>
      </c>
      <c r="G2002" s="461"/>
      <c r="K2002" s="350"/>
      <c r="M2002" s="562"/>
      <c r="N2002" s="562"/>
    </row>
    <row r="2003" spans="1:14" s="463" customFormat="1" ht="28.5" outlineLevel="2">
      <c r="A2003" s="162" t="s">
        <v>3025</v>
      </c>
      <c r="B2003" s="88" t="s">
        <v>5179</v>
      </c>
      <c r="C2003" s="41" t="s">
        <v>2947</v>
      </c>
      <c r="D2003" s="44">
        <v>1</v>
      </c>
      <c r="E2003" s="194"/>
      <c r="F2003" s="193">
        <f t="shared" si="55"/>
        <v>0</v>
      </c>
      <c r="G2003" s="461"/>
      <c r="K2003" s="350"/>
      <c r="M2003" s="562"/>
      <c r="N2003" s="562"/>
    </row>
    <row r="2004" spans="1:14" s="463" customFormat="1" ht="28.5" outlineLevel="2">
      <c r="A2004" s="162" t="s">
        <v>3026</v>
      </c>
      <c r="B2004" s="88" t="s">
        <v>5180</v>
      </c>
      <c r="C2004" s="41" t="s">
        <v>2947</v>
      </c>
      <c r="D2004" s="44">
        <v>1</v>
      </c>
      <c r="E2004" s="194"/>
      <c r="F2004" s="193">
        <f t="shared" si="55"/>
        <v>0</v>
      </c>
      <c r="G2004" s="461"/>
      <c r="K2004" s="350"/>
      <c r="M2004" s="562"/>
      <c r="N2004" s="562"/>
    </row>
    <row r="2005" spans="1:14" s="463" customFormat="1" ht="28.5" outlineLevel="2">
      <c r="A2005" s="162" t="s">
        <v>3027</v>
      </c>
      <c r="B2005" s="88" t="s">
        <v>5181</v>
      </c>
      <c r="C2005" s="41" t="s">
        <v>2947</v>
      </c>
      <c r="D2005" s="44">
        <v>1</v>
      </c>
      <c r="E2005" s="194"/>
      <c r="F2005" s="193">
        <f t="shared" si="55"/>
        <v>0</v>
      </c>
      <c r="G2005" s="461"/>
      <c r="K2005" s="350"/>
      <c r="M2005" s="562"/>
      <c r="N2005" s="562"/>
    </row>
    <row r="2006" spans="1:14" s="463" customFormat="1" ht="20.100000000000001" customHeight="1" outlineLevel="2">
      <c r="A2006" s="162"/>
      <c r="B2006" s="88"/>
      <c r="C2006" s="41"/>
      <c r="D2006" s="44"/>
      <c r="E2006" s="194"/>
      <c r="F2006" s="193"/>
      <c r="G2006" s="461"/>
      <c r="K2006" s="350"/>
      <c r="M2006" s="562"/>
      <c r="N2006" s="562"/>
    </row>
    <row r="2007" spans="1:14" s="463" customFormat="1" ht="20.100000000000001" customHeight="1" outlineLevel="2">
      <c r="A2007" s="184" t="s">
        <v>3028</v>
      </c>
      <c r="B2007" s="86" t="s">
        <v>1905</v>
      </c>
      <c r="C2007" s="41"/>
      <c r="D2007" s="44"/>
      <c r="E2007" s="194"/>
      <c r="F2007" s="193"/>
      <c r="G2007" s="461"/>
      <c r="K2007" s="350"/>
      <c r="M2007" s="562"/>
      <c r="N2007" s="562"/>
    </row>
    <row r="2008" spans="1:14" s="463" customFormat="1" ht="28.5" outlineLevel="2">
      <c r="A2008" s="162" t="s">
        <v>3029</v>
      </c>
      <c r="B2008" s="88" t="s">
        <v>5182</v>
      </c>
      <c r="C2008" s="41" t="s">
        <v>3030</v>
      </c>
      <c r="D2008" s="44">
        <v>15</v>
      </c>
      <c r="E2008" s="194"/>
      <c r="F2008" s="193">
        <f t="shared" si="55"/>
        <v>0</v>
      </c>
      <c r="G2008" s="461"/>
      <c r="K2008" s="350"/>
      <c r="M2008" s="562"/>
      <c r="N2008" s="562"/>
    </row>
    <row r="2009" spans="1:14" s="463" customFormat="1" ht="20.100000000000001" customHeight="1" outlineLevel="2">
      <c r="A2009" s="162"/>
      <c r="B2009" s="88"/>
      <c r="C2009" s="41"/>
      <c r="D2009" s="44"/>
      <c r="E2009" s="194"/>
      <c r="F2009" s="193"/>
      <c r="G2009" s="461"/>
      <c r="K2009" s="350"/>
      <c r="M2009" s="562"/>
      <c r="N2009" s="562"/>
    </row>
    <row r="2010" spans="1:14" s="463" customFormat="1" ht="20.100000000000001" customHeight="1" outlineLevel="2">
      <c r="A2010" s="184" t="s">
        <v>3031</v>
      </c>
      <c r="B2010" s="86" t="s">
        <v>2865</v>
      </c>
      <c r="C2010" s="41"/>
      <c r="D2010" s="44"/>
      <c r="E2010" s="194"/>
      <c r="F2010" s="193"/>
      <c r="G2010" s="461"/>
      <c r="K2010" s="350"/>
      <c r="M2010" s="562"/>
      <c r="N2010" s="562"/>
    </row>
    <row r="2011" spans="1:14" s="463" customFormat="1" ht="28.5" outlineLevel="2">
      <c r="A2011" s="162" t="s">
        <v>3032</v>
      </c>
      <c r="B2011" s="88" t="s">
        <v>3033</v>
      </c>
      <c r="C2011" s="41" t="s">
        <v>2947</v>
      </c>
      <c r="D2011" s="44">
        <v>1</v>
      </c>
      <c r="E2011" s="194"/>
      <c r="F2011" s="193">
        <f t="shared" si="55"/>
        <v>0</v>
      </c>
      <c r="G2011" s="461"/>
      <c r="K2011" s="350"/>
      <c r="M2011" s="562"/>
      <c r="N2011" s="562"/>
    </row>
    <row r="2012" spans="1:14" s="463" customFormat="1" ht="20.100000000000001" customHeight="1" outlineLevel="2">
      <c r="A2012" s="162"/>
      <c r="B2012" s="88"/>
      <c r="C2012" s="41"/>
      <c r="D2012" s="44"/>
      <c r="E2012" s="194"/>
      <c r="F2012" s="193"/>
      <c r="G2012" s="461"/>
      <c r="K2012" s="350"/>
      <c r="M2012" s="562"/>
      <c r="N2012" s="562"/>
    </row>
    <row r="2013" spans="1:14" s="463" customFormat="1" ht="20.100000000000001" customHeight="1" outlineLevel="2">
      <c r="A2013" s="184" t="s">
        <v>3034</v>
      </c>
      <c r="B2013" s="86" t="s">
        <v>3035</v>
      </c>
      <c r="C2013" s="41"/>
      <c r="D2013" s="44"/>
      <c r="E2013" s="194"/>
      <c r="F2013" s="193"/>
      <c r="G2013" s="461"/>
      <c r="K2013" s="350"/>
      <c r="M2013" s="562"/>
      <c r="N2013" s="562"/>
    </row>
    <row r="2014" spans="1:14" s="463" customFormat="1" ht="42.75" outlineLevel="2">
      <c r="A2014" s="162" t="s">
        <v>3036</v>
      </c>
      <c r="B2014" s="88" t="s">
        <v>3037</v>
      </c>
      <c r="C2014" s="41" t="s">
        <v>2947</v>
      </c>
      <c r="D2014" s="44">
        <v>2</v>
      </c>
      <c r="E2014" s="194"/>
      <c r="F2014" s="193">
        <f>TRUNC(E2014*D2014,2)</f>
        <v>0</v>
      </c>
      <c r="G2014" s="461"/>
      <c r="K2014" s="350"/>
      <c r="M2014" s="562"/>
      <c r="N2014" s="562"/>
    </row>
    <row r="2015" spans="1:14" s="463" customFormat="1" ht="42.75" outlineLevel="2">
      <c r="A2015" s="162" t="s">
        <v>3038</v>
      </c>
      <c r="B2015" s="88" t="s">
        <v>3039</v>
      </c>
      <c r="C2015" s="41" t="s">
        <v>2947</v>
      </c>
      <c r="D2015" s="44">
        <v>1</v>
      </c>
      <c r="E2015" s="194"/>
      <c r="F2015" s="193">
        <f>TRUNC(E2015*D2015,2)</f>
        <v>0</v>
      </c>
      <c r="G2015" s="461"/>
      <c r="K2015" s="350"/>
      <c r="M2015" s="562"/>
      <c r="N2015" s="562"/>
    </row>
    <row r="2016" spans="1:14" s="463" customFormat="1" ht="28.5" outlineLevel="2">
      <c r="A2016" s="162" t="s">
        <v>3040</v>
      </c>
      <c r="B2016" s="88" t="s">
        <v>5183</v>
      </c>
      <c r="C2016" s="41" t="s">
        <v>2947</v>
      </c>
      <c r="D2016" s="44">
        <v>1</v>
      </c>
      <c r="E2016" s="194"/>
      <c r="F2016" s="193">
        <f t="shared" si="55"/>
        <v>0</v>
      </c>
      <c r="G2016" s="461"/>
      <c r="K2016" s="350"/>
      <c r="M2016" s="562"/>
      <c r="N2016" s="562"/>
    </row>
    <row r="2017" spans="1:14" s="463" customFormat="1" ht="28.5" outlineLevel="2">
      <c r="A2017" s="162" t="s">
        <v>3041</v>
      </c>
      <c r="B2017" s="88" t="s">
        <v>5184</v>
      </c>
      <c r="C2017" s="41" t="s">
        <v>2947</v>
      </c>
      <c r="D2017" s="44">
        <v>1</v>
      </c>
      <c r="E2017" s="194"/>
      <c r="F2017" s="193">
        <f t="shared" si="55"/>
        <v>0</v>
      </c>
      <c r="G2017" s="461"/>
      <c r="K2017" s="350"/>
      <c r="M2017" s="562"/>
      <c r="N2017" s="562"/>
    </row>
    <row r="2018" spans="1:14" s="463" customFormat="1" ht="42.75" outlineLevel="2">
      <c r="A2018" s="162" t="s">
        <v>3042</v>
      </c>
      <c r="B2018" s="88" t="s">
        <v>3043</v>
      </c>
      <c r="C2018" s="41" t="s">
        <v>2947</v>
      </c>
      <c r="D2018" s="44">
        <v>1</v>
      </c>
      <c r="E2018" s="194"/>
      <c r="F2018" s="193">
        <f t="shared" si="55"/>
        <v>0</v>
      </c>
      <c r="G2018" s="461"/>
      <c r="K2018" s="350"/>
      <c r="M2018" s="562"/>
      <c r="N2018" s="562"/>
    </row>
    <row r="2019" spans="1:14" ht="20.100000000000001" customHeight="1" outlineLevel="1">
      <c r="A2019" s="2"/>
      <c r="B2019" s="212"/>
      <c r="C2019" s="6"/>
      <c r="D2019" s="64"/>
      <c r="E2019" s="64"/>
      <c r="F2019" s="101"/>
      <c r="K2019" s="350"/>
    </row>
    <row r="2020" spans="1:14" ht="20.100000000000001" customHeight="1" outlineLevel="1">
      <c r="A2020" s="106" t="s">
        <v>1837</v>
      </c>
      <c r="B2020" s="141" t="s">
        <v>1907</v>
      </c>
      <c r="C2020" s="138"/>
      <c r="D2020" s="139"/>
      <c r="E2020" s="98"/>
      <c r="F2020" s="108">
        <f>SUBTOTAL(9,F2021:F2036)</f>
        <v>0</v>
      </c>
      <c r="G2020" s="485" t="s">
        <v>3053</v>
      </c>
      <c r="H2020" s="462">
        <f>+F2020</f>
        <v>0</v>
      </c>
      <c r="K2020" s="350"/>
    </row>
    <row r="2021" spans="1:14" ht="20.100000000000001" customHeight="1" outlineLevel="2">
      <c r="A2021" s="52" t="s">
        <v>1838</v>
      </c>
      <c r="B2021" s="242" t="s">
        <v>1902</v>
      </c>
      <c r="C2021" s="24"/>
      <c r="D2021" s="63"/>
      <c r="E2021" s="103"/>
      <c r="F2021" s="101"/>
      <c r="K2021" s="350"/>
    </row>
    <row r="2022" spans="1:14" ht="57" outlineLevel="2">
      <c r="A2022" s="31" t="s">
        <v>1839</v>
      </c>
      <c r="B2022" s="238" t="s">
        <v>560</v>
      </c>
      <c r="C2022" s="41" t="s">
        <v>545</v>
      </c>
      <c r="D2022" s="63">
        <v>346</v>
      </c>
      <c r="E2022" s="103"/>
      <c r="F2022" s="101">
        <f>TRUNC(E2022*D2022,2)</f>
        <v>0</v>
      </c>
      <c r="K2022" s="350"/>
    </row>
    <row r="2023" spans="1:14" ht="57" outlineLevel="2">
      <c r="A2023" s="31" t="s">
        <v>1840</v>
      </c>
      <c r="B2023" s="238" t="s">
        <v>5185</v>
      </c>
      <c r="C2023" s="24" t="s">
        <v>858</v>
      </c>
      <c r="D2023" s="63">
        <v>1653.56</v>
      </c>
      <c r="E2023" s="103"/>
      <c r="F2023" s="101">
        <f t="shared" ref="F2023:F2031" si="56">TRUNC(E2023*D2023,2)</f>
        <v>0</v>
      </c>
      <c r="K2023" s="350"/>
    </row>
    <row r="2024" spans="1:14" ht="71.25" outlineLevel="2">
      <c r="A2024" s="31" t="s">
        <v>1841</v>
      </c>
      <c r="B2024" s="235" t="s">
        <v>5186</v>
      </c>
      <c r="C2024" s="41" t="s">
        <v>545</v>
      </c>
      <c r="D2024" s="63">
        <v>1319</v>
      </c>
      <c r="E2024" s="103"/>
      <c r="F2024" s="101">
        <f t="shared" si="56"/>
        <v>0</v>
      </c>
      <c r="K2024" s="350"/>
    </row>
    <row r="2025" spans="1:14" ht="57" outlineLevel="2">
      <c r="A2025" s="31" t="s">
        <v>1842</v>
      </c>
      <c r="B2025" s="238" t="s">
        <v>5187</v>
      </c>
      <c r="C2025" s="24" t="s">
        <v>858</v>
      </c>
      <c r="D2025" s="63">
        <v>1703.1</v>
      </c>
      <c r="E2025" s="103"/>
      <c r="F2025" s="101">
        <f t="shared" si="56"/>
        <v>0</v>
      </c>
      <c r="K2025" s="350"/>
    </row>
    <row r="2026" spans="1:14" ht="57" outlineLevel="2">
      <c r="A2026" s="31" t="s">
        <v>1843</v>
      </c>
      <c r="B2026" s="238" t="s">
        <v>561</v>
      </c>
      <c r="C2026" s="24" t="s">
        <v>858</v>
      </c>
      <c r="D2026" s="63">
        <v>522.9</v>
      </c>
      <c r="E2026" s="103"/>
      <c r="F2026" s="101">
        <f t="shared" si="56"/>
        <v>0</v>
      </c>
      <c r="K2026" s="350"/>
    </row>
    <row r="2027" spans="1:14" ht="71.25" outlineLevel="2">
      <c r="A2027" s="31" t="s">
        <v>1844</v>
      </c>
      <c r="B2027" s="238" t="s">
        <v>5188</v>
      </c>
      <c r="C2027" s="41" t="s">
        <v>545</v>
      </c>
      <c r="D2027" s="63">
        <v>1319</v>
      </c>
      <c r="E2027" s="103"/>
      <c r="F2027" s="101">
        <f t="shared" si="56"/>
        <v>0</v>
      </c>
      <c r="K2027" s="350"/>
    </row>
    <row r="2028" spans="1:14" ht="71.25" outlineLevel="2">
      <c r="A2028" s="31" t="s">
        <v>1845</v>
      </c>
      <c r="B2028" s="238" t="s">
        <v>5189</v>
      </c>
      <c r="C2028" s="41" t="s">
        <v>545</v>
      </c>
      <c r="D2028" s="63">
        <v>430</v>
      </c>
      <c r="E2028" s="103"/>
      <c r="F2028" s="101">
        <f t="shared" si="56"/>
        <v>0</v>
      </c>
      <c r="K2028" s="350"/>
    </row>
    <row r="2029" spans="1:14" ht="71.25" outlineLevel="2">
      <c r="A2029" s="31" t="s">
        <v>1846</v>
      </c>
      <c r="B2029" s="238" t="s">
        <v>5190</v>
      </c>
      <c r="C2029" s="41" t="s">
        <v>545</v>
      </c>
      <c r="D2029" s="63">
        <v>64</v>
      </c>
      <c r="E2029" s="103"/>
      <c r="F2029" s="101">
        <f t="shared" si="56"/>
        <v>0</v>
      </c>
      <c r="K2029" s="350"/>
    </row>
    <row r="2030" spans="1:14" ht="57" outlineLevel="2">
      <c r="A2030" s="31" t="s">
        <v>1847</v>
      </c>
      <c r="B2030" s="235" t="s">
        <v>5191</v>
      </c>
      <c r="C2030" s="41" t="s">
        <v>545</v>
      </c>
      <c r="D2030" s="63">
        <v>267</v>
      </c>
      <c r="E2030" s="103"/>
      <c r="F2030" s="101">
        <f t="shared" si="56"/>
        <v>0</v>
      </c>
      <c r="K2030" s="350"/>
    </row>
    <row r="2031" spans="1:14" ht="57" outlineLevel="2">
      <c r="A2031" s="31" t="s">
        <v>1848</v>
      </c>
      <c r="B2031" s="235" t="s">
        <v>5192</v>
      </c>
      <c r="C2031" s="41" t="s">
        <v>545</v>
      </c>
      <c r="D2031" s="63">
        <v>1</v>
      </c>
      <c r="E2031" s="103"/>
      <c r="F2031" s="101">
        <f t="shared" si="56"/>
        <v>0</v>
      </c>
      <c r="K2031" s="350"/>
    </row>
    <row r="2032" spans="1:14" ht="20.100000000000001" customHeight="1" outlineLevel="2">
      <c r="A2032" s="31"/>
      <c r="B2032" s="235"/>
      <c r="C2032" s="24"/>
      <c r="D2032" s="63"/>
      <c r="E2032" s="103"/>
      <c r="F2032" s="101"/>
      <c r="K2032" s="350"/>
    </row>
    <row r="2033" spans="1:11" ht="20.100000000000001" customHeight="1" outlineLevel="2">
      <c r="A2033" s="52" t="s">
        <v>1849</v>
      </c>
      <c r="B2033" s="242" t="s">
        <v>1798</v>
      </c>
      <c r="C2033" s="24"/>
      <c r="D2033" s="63"/>
      <c r="E2033" s="103"/>
      <c r="F2033" s="101"/>
      <c r="K2033" s="350"/>
    </row>
    <row r="2034" spans="1:11" ht="28.5" outlineLevel="2">
      <c r="A2034" s="31" t="s">
        <v>1850</v>
      </c>
      <c r="B2034" s="238" t="s">
        <v>5193</v>
      </c>
      <c r="C2034" s="41" t="s">
        <v>545</v>
      </c>
      <c r="D2034" s="63">
        <v>1</v>
      </c>
      <c r="E2034" s="103"/>
      <c r="F2034" s="101">
        <f>TRUNC(E2034*D2034,2)</f>
        <v>0</v>
      </c>
      <c r="K2034" s="350"/>
    </row>
    <row r="2035" spans="1:11" ht="28.5" outlineLevel="2">
      <c r="A2035" s="31" t="s">
        <v>2948</v>
      </c>
      <c r="B2035" s="238" t="s">
        <v>5194</v>
      </c>
      <c r="C2035" s="41" t="s">
        <v>2947</v>
      </c>
      <c r="D2035" s="63">
        <v>1</v>
      </c>
      <c r="E2035" s="103"/>
      <c r="F2035" s="101">
        <f>TRUNC(E2035*D2035,2)</f>
        <v>0</v>
      </c>
      <c r="K2035" s="350"/>
    </row>
    <row r="2036" spans="1:11" ht="20.100000000000001" customHeight="1" outlineLevel="1">
      <c r="A2036" s="2"/>
      <c r="B2036" s="212"/>
      <c r="C2036" s="6"/>
      <c r="D2036" s="64"/>
      <c r="E2036" s="64"/>
      <c r="F2036" s="101"/>
      <c r="K2036" s="350"/>
    </row>
    <row r="2037" spans="1:11" ht="20.100000000000001" customHeight="1" outlineLevel="1">
      <c r="A2037" s="106" t="s">
        <v>1851</v>
      </c>
      <c r="B2037" s="243" t="s">
        <v>1908</v>
      </c>
      <c r="C2037" s="138"/>
      <c r="D2037" s="139"/>
      <c r="E2037" s="98"/>
      <c r="F2037" s="108">
        <f>SUBTOTAL(9,F2038:F2074)</f>
        <v>0</v>
      </c>
      <c r="G2037" s="485" t="s">
        <v>3053</v>
      </c>
      <c r="H2037" s="462">
        <f>+F2037</f>
        <v>0</v>
      </c>
      <c r="K2037" s="350"/>
    </row>
    <row r="2038" spans="1:11" ht="20.100000000000001" customHeight="1" outlineLevel="2">
      <c r="A2038" s="52" t="s">
        <v>1852</v>
      </c>
      <c r="B2038" s="234" t="s">
        <v>544</v>
      </c>
      <c r="C2038" s="24"/>
      <c r="D2038" s="63"/>
      <c r="E2038" s="103"/>
      <c r="F2038" s="101"/>
      <c r="K2038" s="350"/>
    </row>
    <row r="2039" spans="1:11" ht="85.5" outlineLevel="2">
      <c r="A2039" s="31" t="s">
        <v>1853</v>
      </c>
      <c r="B2039" s="235" t="s">
        <v>1003</v>
      </c>
      <c r="C2039" s="41" t="s">
        <v>545</v>
      </c>
      <c r="D2039" s="63">
        <v>8</v>
      </c>
      <c r="E2039" s="192"/>
      <c r="F2039" s="101">
        <f>TRUNC(E2039*D2039,2)</f>
        <v>0</v>
      </c>
      <c r="K2039" s="350"/>
    </row>
    <row r="2040" spans="1:11" ht="57" outlineLevel="2">
      <c r="A2040" s="31" t="s">
        <v>1854</v>
      </c>
      <c r="B2040" s="235" t="s">
        <v>4796</v>
      </c>
      <c r="C2040" s="41" t="s">
        <v>545</v>
      </c>
      <c r="D2040" s="63">
        <v>8</v>
      </c>
      <c r="E2040" s="192"/>
      <c r="F2040" s="101">
        <f>TRUNC(E2040*D2040,2)</f>
        <v>0</v>
      </c>
      <c r="K2040" s="350"/>
    </row>
    <row r="2041" spans="1:11" ht="42.75" outlineLevel="2">
      <c r="A2041" s="31" t="s">
        <v>1855</v>
      </c>
      <c r="B2041" s="235" t="s">
        <v>5195</v>
      </c>
      <c r="C2041" s="41" t="s">
        <v>545</v>
      </c>
      <c r="D2041" s="63">
        <v>8</v>
      </c>
      <c r="E2041" s="192"/>
      <c r="F2041" s="101">
        <f>TRUNC(E2041*D2041,2)</f>
        <v>0</v>
      </c>
      <c r="K2041" s="350"/>
    </row>
    <row r="2042" spans="1:11" ht="71.25" outlineLevel="2">
      <c r="A2042" s="31" t="s">
        <v>1856</v>
      </c>
      <c r="B2042" s="235" t="s">
        <v>562</v>
      </c>
      <c r="C2042" s="41" t="s">
        <v>545</v>
      </c>
      <c r="D2042" s="63">
        <v>8</v>
      </c>
      <c r="E2042" s="192"/>
      <c r="F2042" s="101">
        <f>TRUNC(E2042*D2042,2)</f>
        <v>0</v>
      </c>
      <c r="K2042" s="350"/>
    </row>
    <row r="2043" spans="1:11" ht="42.75" outlineLevel="2">
      <c r="A2043" s="31" t="s">
        <v>1857</v>
      </c>
      <c r="B2043" s="235" t="s">
        <v>563</v>
      </c>
      <c r="C2043" s="41" t="s">
        <v>545</v>
      </c>
      <c r="D2043" s="63">
        <v>1</v>
      </c>
      <c r="E2043" s="192"/>
      <c r="F2043" s="101">
        <f>TRUNC(E2043*D2043,2)</f>
        <v>0</v>
      </c>
      <c r="K2043" s="350"/>
    </row>
    <row r="2044" spans="1:11" ht="20.100000000000001" customHeight="1" outlineLevel="2">
      <c r="A2044" s="31"/>
      <c r="B2044" s="235"/>
      <c r="C2044" s="24"/>
      <c r="D2044" s="63"/>
      <c r="E2044" s="192"/>
      <c r="F2044" s="101"/>
      <c r="K2044" s="350"/>
    </row>
    <row r="2045" spans="1:11" ht="20.100000000000001" customHeight="1" outlineLevel="2">
      <c r="A2045" s="52" t="s">
        <v>1858</v>
      </c>
      <c r="B2045" s="234" t="s">
        <v>1909</v>
      </c>
      <c r="C2045" s="24"/>
      <c r="D2045" s="63"/>
      <c r="E2045" s="192"/>
      <c r="F2045" s="101"/>
      <c r="K2045" s="350"/>
    </row>
    <row r="2046" spans="1:11" ht="42.75" outlineLevel="2">
      <c r="A2046" s="31" t="s">
        <v>1859</v>
      </c>
      <c r="B2046" s="244" t="s">
        <v>564</v>
      </c>
      <c r="C2046" s="24" t="s">
        <v>858</v>
      </c>
      <c r="D2046" s="63">
        <v>787.15</v>
      </c>
      <c r="E2046" s="192"/>
      <c r="F2046" s="101">
        <f>TRUNC(E2046*D2046,2)</f>
        <v>0</v>
      </c>
      <c r="K2046" s="350"/>
    </row>
    <row r="2047" spans="1:11" ht="42.75" outlineLevel="2">
      <c r="A2047" s="31" t="s">
        <v>1860</v>
      </c>
      <c r="B2047" s="244" t="s">
        <v>5196</v>
      </c>
      <c r="C2047" s="24" t="s">
        <v>858</v>
      </c>
      <c r="D2047" s="63">
        <v>3821.2</v>
      </c>
      <c r="E2047" s="192"/>
      <c r="F2047" s="101">
        <f>TRUNC(E2047*D2047,2)</f>
        <v>0</v>
      </c>
      <c r="K2047" s="350"/>
    </row>
    <row r="2048" spans="1:11" ht="20.100000000000001" customHeight="1" outlineLevel="2">
      <c r="A2048" s="31"/>
      <c r="B2048" s="32"/>
      <c r="C2048" s="24"/>
      <c r="D2048" s="63"/>
      <c r="E2048" s="192"/>
      <c r="F2048" s="101"/>
      <c r="K2048" s="350"/>
    </row>
    <row r="2049" spans="1:11" ht="20.100000000000001" customHeight="1" outlineLevel="2">
      <c r="A2049" s="52" t="s">
        <v>1861</v>
      </c>
      <c r="B2049" s="242" t="s">
        <v>1902</v>
      </c>
      <c r="C2049" s="24"/>
      <c r="D2049" s="63"/>
      <c r="E2049" s="192"/>
      <c r="F2049" s="101"/>
      <c r="K2049" s="350"/>
    </row>
    <row r="2050" spans="1:11" ht="57" outlineLevel="2">
      <c r="A2050" s="31" t="s">
        <v>1862</v>
      </c>
      <c r="B2050" s="238" t="s">
        <v>5197</v>
      </c>
      <c r="C2050" s="24" t="s">
        <v>858</v>
      </c>
      <c r="D2050" s="63">
        <v>468.45</v>
      </c>
      <c r="E2050" s="192"/>
      <c r="F2050" s="101">
        <f t="shared" ref="F2050:F2058" si="57">TRUNC(E2050*D2050,2)</f>
        <v>0</v>
      </c>
      <c r="K2050" s="350"/>
    </row>
    <row r="2051" spans="1:11" ht="85.5" outlineLevel="2">
      <c r="A2051" s="31" t="s">
        <v>1863</v>
      </c>
      <c r="B2051" s="235" t="s">
        <v>5198</v>
      </c>
      <c r="C2051" s="41" t="s">
        <v>545</v>
      </c>
      <c r="D2051" s="63">
        <v>418</v>
      </c>
      <c r="E2051" s="192"/>
      <c r="F2051" s="101">
        <f t="shared" si="57"/>
        <v>0</v>
      </c>
      <c r="K2051" s="350"/>
    </row>
    <row r="2052" spans="1:11" ht="42.75" outlineLevel="2">
      <c r="A2052" s="31" t="s">
        <v>1864</v>
      </c>
      <c r="B2052" s="235" t="s">
        <v>5199</v>
      </c>
      <c r="C2052" s="24" t="s">
        <v>858</v>
      </c>
      <c r="D2052" s="63">
        <v>26.4</v>
      </c>
      <c r="E2052" s="192"/>
      <c r="F2052" s="101">
        <f t="shared" si="57"/>
        <v>0</v>
      </c>
      <c r="K2052" s="350"/>
    </row>
    <row r="2053" spans="1:11" ht="99.75" outlineLevel="2">
      <c r="A2053" s="31" t="s">
        <v>1865</v>
      </c>
      <c r="B2053" s="235" t="s">
        <v>565</v>
      </c>
      <c r="C2053" s="41" t="s">
        <v>545</v>
      </c>
      <c r="D2053" s="63">
        <v>8</v>
      </c>
      <c r="E2053" s="192"/>
      <c r="F2053" s="101">
        <f t="shared" si="57"/>
        <v>0</v>
      </c>
      <c r="K2053" s="350"/>
    </row>
    <row r="2054" spans="1:11" ht="57" outlineLevel="2">
      <c r="A2054" s="31" t="s">
        <v>1866</v>
      </c>
      <c r="B2054" s="235" t="s">
        <v>5200</v>
      </c>
      <c r="C2054" s="41" t="s">
        <v>545</v>
      </c>
      <c r="D2054" s="63">
        <v>1</v>
      </c>
      <c r="E2054" s="192"/>
      <c r="F2054" s="101">
        <f t="shared" si="57"/>
        <v>0</v>
      </c>
      <c r="K2054" s="350"/>
    </row>
    <row r="2055" spans="1:11" ht="57" outlineLevel="2">
      <c r="A2055" s="31" t="s">
        <v>1867</v>
      </c>
      <c r="B2055" s="235" t="s">
        <v>5201</v>
      </c>
      <c r="C2055" s="41" t="s">
        <v>545</v>
      </c>
      <c r="D2055" s="63">
        <v>1</v>
      </c>
      <c r="E2055" s="192"/>
      <c r="F2055" s="101">
        <f t="shared" si="57"/>
        <v>0</v>
      </c>
      <c r="K2055" s="350"/>
    </row>
    <row r="2056" spans="1:11" ht="42.75" outlineLevel="2">
      <c r="A2056" s="31" t="s">
        <v>1868</v>
      </c>
      <c r="B2056" s="235" t="s">
        <v>5202</v>
      </c>
      <c r="C2056" s="41" t="s">
        <v>545</v>
      </c>
      <c r="D2056" s="63">
        <v>6</v>
      </c>
      <c r="E2056" s="192"/>
      <c r="F2056" s="101">
        <f t="shared" si="57"/>
        <v>0</v>
      </c>
      <c r="K2056" s="350"/>
    </row>
    <row r="2057" spans="1:11" ht="71.25" outlineLevel="2">
      <c r="A2057" s="31" t="s">
        <v>1869</v>
      </c>
      <c r="B2057" s="235" t="s">
        <v>566</v>
      </c>
      <c r="C2057" s="41" t="s">
        <v>545</v>
      </c>
      <c r="D2057" s="63">
        <v>8</v>
      </c>
      <c r="E2057" s="192"/>
      <c r="F2057" s="101">
        <f t="shared" si="57"/>
        <v>0</v>
      </c>
      <c r="K2057" s="350"/>
    </row>
    <row r="2058" spans="1:11" ht="57" outlineLevel="2">
      <c r="A2058" s="31" t="s">
        <v>1870</v>
      </c>
      <c r="B2058" s="235" t="s">
        <v>567</v>
      </c>
      <c r="C2058" s="41" t="s">
        <v>545</v>
      </c>
      <c r="D2058" s="63">
        <v>1</v>
      </c>
      <c r="E2058" s="192"/>
      <c r="F2058" s="101">
        <f t="shared" si="57"/>
        <v>0</v>
      </c>
      <c r="K2058" s="350"/>
    </row>
    <row r="2059" spans="1:11" ht="20.100000000000001" customHeight="1" outlineLevel="2">
      <c r="A2059" s="31"/>
      <c r="B2059" s="235"/>
      <c r="C2059" s="24"/>
      <c r="D2059" s="63"/>
      <c r="E2059" s="192"/>
      <c r="F2059" s="101"/>
      <c r="K2059" s="350"/>
    </row>
    <row r="2060" spans="1:11" ht="20.100000000000001" customHeight="1" outlineLevel="2">
      <c r="A2060" s="52" t="s">
        <v>1871</v>
      </c>
      <c r="B2060" s="234" t="s">
        <v>1903</v>
      </c>
      <c r="C2060" s="24"/>
      <c r="D2060" s="63"/>
      <c r="E2060" s="192"/>
      <c r="F2060" s="101"/>
      <c r="K2060" s="350"/>
    </row>
    <row r="2061" spans="1:11" ht="28.5" outlineLevel="2">
      <c r="A2061" s="31" t="s">
        <v>1872</v>
      </c>
      <c r="B2061" s="235" t="s">
        <v>568</v>
      </c>
      <c r="C2061" s="41" t="s">
        <v>545</v>
      </c>
      <c r="D2061" s="63">
        <v>1</v>
      </c>
      <c r="E2061" s="192"/>
      <c r="F2061" s="101">
        <f>TRUNC(E2061*D2061,2)</f>
        <v>0</v>
      </c>
      <c r="K2061" s="350"/>
    </row>
    <row r="2062" spans="1:11" ht="28.5" outlineLevel="2">
      <c r="A2062" s="31" t="s">
        <v>1873</v>
      </c>
      <c r="B2062" s="235" t="s">
        <v>569</v>
      </c>
      <c r="C2062" s="41" t="s">
        <v>545</v>
      </c>
      <c r="D2062" s="63">
        <v>1</v>
      </c>
      <c r="E2062" s="192"/>
      <c r="F2062" s="101">
        <f>TRUNC(E2062*D2062,2)</f>
        <v>0</v>
      </c>
      <c r="K2062" s="350"/>
    </row>
    <row r="2063" spans="1:11" ht="20.100000000000001" customHeight="1" outlineLevel="2">
      <c r="A2063" s="31"/>
      <c r="B2063" s="235"/>
      <c r="C2063" s="24"/>
      <c r="D2063" s="63"/>
      <c r="E2063" s="192"/>
      <c r="F2063" s="101"/>
      <c r="K2063" s="350"/>
    </row>
    <row r="2064" spans="1:11" ht="20.100000000000001" customHeight="1" outlineLevel="2">
      <c r="A2064" s="52" t="s">
        <v>1874</v>
      </c>
      <c r="B2064" s="234" t="s">
        <v>1904</v>
      </c>
      <c r="C2064" s="24"/>
      <c r="D2064" s="63"/>
      <c r="E2064" s="192"/>
      <c r="F2064" s="101"/>
      <c r="K2064" s="350"/>
    </row>
    <row r="2065" spans="1:11" ht="28.5" outlineLevel="2">
      <c r="A2065" s="31" t="s">
        <v>1875</v>
      </c>
      <c r="B2065" s="235" t="s">
        <v>570</v>
      </c>
      <c r="C2065" s="41" t="s">
        <v>545</v>
      </c>
      <c r="D2065" s="63">
        <v>1</v>
      </c>
      <c r="E2065" s="192"/>
      <c r="F2065" s="101">
        <f>TRUNC(E2065*D2065,2)</f>
        <v>0</v>
      </c>
      <c r="K2065" s="350"/>
    </row>
    <row r="2066" spans="1:11" ht="28.5" outlineLevel="2">
      <c r="A2066" s="31" t="s">
        <v>1876</v>
      </c>
      <c r="B2066" s="235" t="s">
        <v>571</v>
      </c>
      <c r="C2066" s="41" t="s">
        <v>545</v>
      </c>
      <c r="D2066" s="63">
        <v>1</v>
      </c>
      <c r="E2066" s="192"/>
      <c r="F2066" s="101">
        <f>TRUNC(E2066*D2066,2)</f>
        <v>0</v>
      </c>
      <c r="K2066" s="350"/>
    </row>
    <row r="2067" spans="1:11" ht="28.5" outlineLevel="2">
      <c r="A2067" s="31" t="s">
        <v>1877</v>
      </c>
      <c r="B2067" s="235" t="s">
        <v>572</v>
      </c>
      <c r="C2067" s="41" t="s">
        <v>545</v>
      </c>
      <c r="D2067" s="63">
        <v>1</v>
      </c>
      <c r="E2067" s="192"/>
      <c r="F2067" s="101">
        <f>TRUNC(E2067*D2067,2)</f>
        <v>0</v>
      </c>
      <c r="K2067" s="350"/>
    </row>
    <row r="2068" spans="1:11" ht="20.100000000000001" customHeight="1" outlineLevel="2">
      <c r="A2068" s="31"/>
      <c r="B2068" s="235"/>
      <c r="C2068" s="24"/>
      <c r="D2068" s="63"/>
      <c r="E2068" s="192"/>
      <c r="F2068" s="101"/>
      <c r="K2068" s="350"/>
    </row>
    <row r="2069" spans="1:11" ht="20.100000000000001" customHeight="1" outlineLevel="2">
      <c r="A2069" s="52" t="s">
        <v>1878</v>
      </c>
      <c r="B2069" s="234" t="s">
        <v>1905</v>
      </c>
      <c r="C2069" s="24"/>
      <c r="D2069" s="63"/>
      <c r="E2069" s="192"/>
      <c r="F2069" s="101"/>
      <c r="K2069" s="350"/>
    </row>
    <row r="2070" spans="1:11" ht="42.75" outlineLevel="2">
      <c r="A2070" s="31" t="s">
        <v>1879</v>
      </c>
      <c r="B2070" s="235" t="s">
        <v>573</v>
      </c>
      <c r="C2070" s="24" t="s">
        <v>577</v>
      </c>
      <c r="D2070" s="63">
        <v>2</v>
      </c>
      <c r="E2070" s="192"/>
      <c r="F2070" s="101">
        <f>TRUNC(E2070*D2070,2)</f>
        <v>0</v>
      </c>
      <c r="K2070" s="350"/>
    </row>
    <row r="2071" spans="1:11" ht="15" outlineLevel="2">
      <c r="A2071" s="31"/>
      <c r="B2071" s="235"/>
      <c r="C2071" s="24"/>
      <c r="D2071" s="63"/>
      <c r="E2071" s="194"/>
      <c r="F2071" s="101"/>
      <c r="K2071" s="350"/>
    </row>
    <row r="2072" spans="1:11" ht="15" outlineLevel="2">
      <c r="A2072" s="184" t="s">
        <v>2864</v>
      </c>
      <c r="B2072" s="234" t="s">
        <v>2865</v>
      </c>
      <c r="C2072" s="24"/>
      <c r="D2072" s="191"/>
      <c r="E2072" s="192"/>
      <c r="F2072" s="193"/>
      <c r="K2072" s="350"/>
    </row>
    <row r="2073" spans="1:11" ht="28.5" outlineLevel="2">
      <c r="A2073" s="162" t="s">
        <v>1879</v>
      </c>
      <c r="B2073" s="235" t="s">
        <v>2866</v>
      </c>
      <c r="C2073" s="24" t="s">
        <v>545</v>
      </c>
      <c r="D2073" s="191">
        <v>1</v>
      </c>
      <c r="E2073" s="192"/>
      <c r="F2073" s="193">
        <f>TRUNC(E2073*D2073,2)</f>
        <v>0</v>
      </c>
      <c r="K2073" s="350"/>
    </row>
    <row r="2074" spans="1:11" ht="20.100000000000001" customHeight="1" outlineLevel="1">
      <c r="A2074" s="2"/>
      <c r="B2074" s="212"/>
      <c r="C2074" s="6"/>
      <c r="D2074" s="64"/>
      <c r="E2074" s="64"/>
      <c r="F2074" s="101"/>
      <c r="K2074" s="350"/>
    </row>
    <row r="2075" spans="1:11" ht="20.100000000000001" customHeight="1" outlineLevel="1">
      <c r="A2075" s="106" t="s">
        <v>1880</v>
      </c>
      <c r="B2075" s="214" t="s">
        <v>1910</v>
      </c>
      <c r="C2075" s="136"/>
      <c r="D2075" s="98"/>
      <c r="E2075" s="98"/>
      <c r="F2075" s="108">
        <f>SUBTOTAL(9,F2076:F2109)</f>
        <v>0</v>
      </c>
      <c r="G2075" s="485" t="s">
        <v>3200</v>
      </c>
      <c r="H2075" s="462">
        <f>+F2075</f>
        <v>0</v>
      </c>
      <c r="K2075" s="350"/>
    </row>
    <row r="2076" spans="1:11" ht="20.100000000000001" customHeight="1" outlineLevel="2">
      <c r="A2076" s="52" t="s">
        <v>1881</v>
      </c>
      <c r="B2076" s="234" t="s">
        <v>544</v>
      </c>
      <c r="C2076" s="24"/>
      <c r="D2076" s="63"/>
      <c r="E2076" s="103"/>
      <c r="F2076" s="101"/>
      <c r="K2076" s="350"/>
    </row>
    <row r="2077" spans="1:11" ht="99.75" outlineLevel="2">
      <c r="A2077" s="31" t="s">
        <v>1882</v>
      </c>
      <c r="B2077" s="235" t="s">
        <v>5203</v>
      </c>
      <c r="C2077" s="41" t="s">
        <v>545</v>
      </c>
      <c r="D2077" s="63">
        <v>2</v>
      </c>
      <c r="E2077" s="103"/>
      <c r="F2077" s="101">
        <f>TRUNC(E2077*D2077,2)</f>
        <v>0</v>
      </c>
      <c r="K2077" s="350"/>
    </row>
    <row r="2078" spans="1:11" ht="99.75" outlineLevel="2">
      <c r="A2078" s="31" t="s">
        <v>1883</v>
      </c>
      <c r="B2078" s="235" t="s">
        <v>5204</v>
      </c>
      <c r="C2078" s="41" t="s">
        <v>545</v>
      </c>
      <c r="D2078" s="63">
        <v>1</v>
      </c>
      <c r="E2078" s="103"/>
      <c r="F2078" s="101">
        <f t="shared" ref="F2078:F2108" si="58">TRUNC(E2078*D2078,2)</f>
        <v>0</v>
      </c>
      <c r="K2078" s="350"/>
    </row>
    <row r="2079" spans="1:11" ht="114" outlineLevel="2">
      <c r="A2079" s="31" t="s">
        <v>1884</v>
      </c>
      <c r="B2079" s="235" t="s">
        <v>5205</v>
      </c>
      <c r="C2079" s="41" t="s">
        <v>545</v>
      </c>
      <c r="D2079" s="63">
        <v>1</v>
      </c>
      <c r="E2079" s="103"/>
      <c r="F2079" s="101">
        <f t="shared" si="58"/>
        <v>0</v>
      </c>
      <c r="K2079" s="350"/>
    </row>
    <row r="2080" spans="1:11" ht="71.25" outlineLevel="2">
      <c r="A2080" s="31" t="s">
        <v>1885</v>
      </c>
      <c r="B2080" s="235" t="s">
        <v>5206</v>
      </c>
      <c r="C2080" s="41" t="s">
        <v>545</v>
      </c>
      <c r="D2080" s="63">
        <v>1</v>
      </c>
      <c r="E2080" s="103"/>
      <c r="F2080" s="101">
        <f t="shared" si="58"/>
        <v>0</v>
      </c>
      <c r="K2080" s="350"/>
    </row>
    <row r="2081" spans="1:11" ht="57" outlineLevel="2">
      <c r="A2081" s="31" t="s">
        <v>1886</v>
      </c>
      <c r="B2081" s="235" t="s">
        <v>5207</v>
      </c>
      <c r="C2081" s="41" t="s">
        <v>545</v>
      </c>
      <c r="D2081" s="63">
        <v>1</v>
      </c>
      <c r="E2081" s="103"/>
      <c r="F2081" s="101">
        <f t="shared" si="58"/>
        <v>0</v>
      </c>
      <c r="K2081" s="350"/>
    </row>
    <row r="2082" spans="1:11" ht="28.5" outlineLevel="2">
      <c r="A2082" s="31" t="s">
        <v>3085</v>
      </c>
      <c r="B2082" s="235" t="s">
        <v>5208</v>
      </c>
      <c r="C2082" s="41" t="s">
        <v>545</v>
      </c>
      <c r="D2082" s="63">
        <v>1</v>
      </c>
      <c r="E2082" s="103"/>
      <c r="F2082" s="101">
        <f t="shared" si="58"/>
        <v>0</v>
      </c>
      <c r="K2082" s="350"/>
    </row>
    <row r="2083" spans="1:11" ht="20.100000000000001" customHeight="1" outlineLevel="2">
      <c r="A2083" s="52"/>
      <c r="B2083" s="234"/>
      <c r="C2083" s="41"/>
      <c r="D2083" s="63"/>
      <c r="E2083" s="103"/>
      <c r="F2083" s="101"/>
      <c r="K2083" s="350"/>
    </row>
    <row r="2084" spans="1:11" ht="15" outlineLevel="2">
      <c r="A2084" s="52" t="s">
        <v>1887</v>
      </c>
      <c r="B2084" s="234" t="s">
        <v>1911</v>
      </c>
      <c r="C2084" s="41"/>
      <c r="D2084" s="63"/>
      <c r="E2084" s="103"/>
      <c r="F2084" s="101"/>
      <c r="K2084" s="350"/>
    </row>
    <row r="2085" spans="1:11" ht="71.25" outlineLevel="2">
      <c r="A2085" s="31" t="s">
        <v>1888</v>
      </c>
      <c r="B2085" s="235" t="s">
        <v>3079</v>
      </c>
      <c r="C2085" s="41" t="s">
        <v>545</v>
      </c>
      <c r="D2085" s="63">
        <v>3</v>
      </c>
      <c r="E2085" s="103"/>
      <c r="F2085" s="101">
        <f t="shared" si="58"/>
        <v>0</v>
      </c>
      <c r="K2085" s="350"/>
    </row>
    <row r="2086" spans="1:11" ht="42.75" outlineLevel="2">
      <c r="A2086" s="31" t="s">
        <v>1889</v>
      </c>
      <c r="B2086" s="235" t="s">
        <v>5209</v>
      </c>
      <c r="C2086" s="41" t="s">
        <v>545</v>
      </c>
      <c r="D2086" s="63">
        <v>1</v>
      </c>
      <c r="E2086" s="103"/>
      <c r="F2086" s="101">
        <f t="shared" si="58"/>
        <v>0</v>
      </c>
      <c r="K2086" s="350"/>
    </row>
    <row r="2087" spans="1:11" ht="20.100000000000001" customHeight="1" outlineLevel="2">
      <c r="A2087" s="52"/>
      <c r="B2087" s="234"/>
      <c r="C2087" s="45"/>
      <c r="D2087" s="83"/>
      <c r="E2087" s="103"/>
      <c r="F2087" s="101"/>
      <c r="K2087" s="350"/>
    </row>
    <row r="2088" spans="1:11" ht="15" outlineLevel="2">
      <c r="A2088" s="52" t="s">
        <v>1890</v>
      </c>
      <c r="B2088" s="234" t="s">
        <v>1798</v>
      </c>
      <c r="C2088" s="24"/>
      <c r="D2088" s="63"/>
      <c r="E2088" s="103"/>
      <c r="F2088" s="101"/>
      <c r="K2088" s="350"/>
    </row>
    <row r="2089" spans="1:11" ht="28.5" outlineLevel="2">
      <c r="A2089" s="31" t="s">
        <v>1891</v>
      </c>
      <c r="B2089" s="235" t="s">
        <v>5210</v>
      </c>
      <c r="C2089" s="24" t="s">
        <v>545</v>
      </c>
      <c r="D2089" s="63">
        <v>1</v>
      </c>
      <c r="E2089" s="103"/>
      <c r="F2089" s="101">
        <f t="shared" si="58"/>
        <v>0</v>
      </c>
      <c r="K2089" s="350"/>
    </row>
    <row r="2090" spans="1:11" ht="42.75" outlineLevel="2">
      <c r="A2090" s="31" t="s">
        <v>1892</v>
      </c>
      <c r="B2090" s="235" t="s">
        <v>3080</v>
      </c>
      <c r="C2090" s="24" t="s">
        <v>545</v>
      </c>
      <c r="D2090" s="63">
        <v>2</v>
      </c>
      <c r="E2090" s="103"/>
      <c r="F2090" s="101">
        <f t="shared" si="58"/>
        <v>0</v>
      </c>
      <c r="K2090" s="350"/>
    </row>
    <row r="2091" spans="1:11" ht="71.25" outlineLevel="2">
      <c r="A2091" s="31" t="s">
        <v>1893</v>
      </c>
      <c r="B2091" s="235" t="s">
        <v>3081</v>
      </c>
      <c r="C2091" s="24" t="s">
        <v>545</v>
      </c>
      <c r="D2091" s="63">
        <v>2</v>
      </c>
      <c r="E2091" s="103"/>
      <c r="F2091" s="101">
        <f t="shared" si="58"/>
        <v>0</v>
      </c>
      <c r="K2091" s="350"/>
    </row>
    <row r="2092" spans="1:11" ht="42.75" outlineLevel="2">
      <c r="A2092" s="31" t="s">
        <v>1894</v>
      </c>
      <c r="B2092" s="235" t="s">
        <v>5211</v>
      </c>
      <c r="C2092" s="41" t="s">
        <v>545</v>
      </c>
      <c r="D2092" s="63">
        <v>1</v>
      </c>
      <c r="E2092" s="103"/>
      <c r="F2092" s="101">
        <f t="shared" si="58"/>
        <v>0</v>
      </c>
      <c r="K2092" s="350"/>
    </row>
    <row r="2093" spans="1:11" ht="42.75" outlineLevel="2">
      <c r="A2093" s="31" t="s">
        <v>1895</v>
      </c>
      <c r="B2093" s="235" t="s">
        <v>5212</v>
      </c>
      <c r="C2093" s="41" t="s">
        <v>574</v>
      </c>
      <c r="D2093" s="63">
        <v>30</v>
      </c>
      <c r="E2093" s="103"/>
      <c r="F2093" s="101">
        <f t="shared" si="58"/>
        <v>0</v>
      </c>
      <c r="K2093" s="350"/>
    </row>
    <row r="2094" spans="1:11" ht="50.25" customHeight="1" outlineLevel="2">
      <c r="A2094" s="31" t="s">
        <v>1896</v>
      </c>
      <c r="B2094" s="235" t="s">
        <v>575</v>
      </c>
      <c r="C2094" s="41" t="s">
        <v>576</v>
      </c>
      <c r="D2094" s="63">
        <v>144</v>
      </c>
      <c r="E2094" s="103"/>
      <c r="F2094" s="101">
        <f t="shared" si="58"/>
        <v>0</v>
      </c>
      <c r="K2094" s="350"/>
    </row>
    <row r="2095" spans="1:11" ht="28.5" outlineLevel="2">
      <c r="A2095" s="31" t="s">
        <v>1897</v>
      </c>
      <c r="B2095" s="126" t="s">
        <v>5213</v>
      </c>
      <c r="C2095" s="24" t="s">
        <v>545</v>
      </c>
      <c r="D2095" s="63">
        <v>1</v>
      </c>
      <c r="E2095" s="103"/>
      <c r="F2095" s="101">
        <f t="shared" si="58"/>
        <v>0</v>
      </c>
      <c r="K2095" s="350"/>
    </row>
    <row r="2096" spans="1:11" ht="20.100000000000001" customHeight="1" outlineLevel="2">
      <c r="A2096" s="52"/>
      <c r="B2096" s="242"/>
      <c r="C2096" s="24"/>
      <c r="D2096" s="63"/>
      <c r="E2096" s="103"/>
      <c r="F2096" s="101"/>
      <c r="K2096" s="350"/>
    </row>
    <row r="2097" spans="1:11" ht="15" outlineLevel="2">
      <c r="A2097" s="52" t="s">
        <v>1898</v>
      </c>
      <c r="B2097" s="234" t="s">
        <v>1912</v>
      </c>
      <c r="C2097" s="24"/>
      <c r="D2097" s="63"/>
      <c r="E2097" s="103"/>
      <c r="F2097" s="101"/>
      <c r="K2097" s="350"/>
    </row>
    <row r="2098" spans="1:11" ht="42.75" outlineLevel="2">
      <c r="A2098" s="31" t="s">
        <v>1899</v>
      </c>
      <c r="B2098" s="235" t="s">
        <v>5214</v>
      </c>
      <c r="C2098" s="46" t="s">
        <v>545</v>
      </c>
      <c r="D2098" s="63">
        <v>1</v>
      </c>
      <c r="E2098" s="103"/>
      <c r="F2098" s="101">
        <f t="shared" si="58"/>
        <v>0</v>
      </c>
      <c r="G2098" s="487"/>
      <c r="K2098" s="350"/>
    </row>
    <row r="2099" spans="1:11" ht="71.25" outlineLevel="2">
      <c r="A2099" s="31" t="s">
        <v>1900</v>
      </c>
      <c r="B2099" s="235" t="s">
        <v>3082</v>
      </c>
      <c r="C2099" s="46" t="s">
        <v>545</v>
      </c>
      <c r="D2099" s="63">
        <v>1</v>
      </c>
      <c r="E2099" s="103"/>
      <c r="F2099" s="101">
        <f t="shared" si="58"/>
        <v>0</v>
      </c>
      <c r="G2099" s="487"/>
      <c r="K2099" s="350"/>
    </row>
    <row r="2100" spans="1:11" ht="42.75" outlineLevel="2">
      <c r="A2100" s="31" t="s">
        <v>3086</v>
      </c>
      <c r="B2100" s="235" t="s">
        <v>3083</v>
      </c>
      <c r="C2100" s="46" t="s">
        <v>545</v>
      </c>
      <c r="D2100" s="63">
        <v>1</v>
      </c>
      <c r="E2100" s="103"/>
      <c r="F2100" s="101">
        <f t="shared" si="58"/>
        <v>0</v>
      </c>
      <c r="G2100" s="487"/>
      <c r="K2100" s="350"/>
    </row>
    <row r="2101" spans="1:11" ht="15" outlineLevel="2">
      <c r="A2101" s="31"/>
      <c r="B2101" s="235"/>
      <c r="C2101" s="46"/>
      <c r="D2101" s="63"/>
      <c r="E2101" s="103"/>
      <c r="F2101" s="101"/>
      <c r="G2101" s="487"/>
      <c r="K2101" s="350"/>
    </row>
    <row r="2102" spans="1:11" ht="15" outlineLevel="2">
      <c r="A2102" s="52" t="s">
        <v>3087</v>
      </c>
      <c r="B2102" s="234" t="s">
        <v>3084</v>
      </c>
      <c r="C2102" s="46"/>
      <c r="D2102" s="63"/>
      <c r="E2102" s="103"/>
      <c r="F2102" s="101"/>
      <c r="G2102" s="487"/>
      <c r="K2102" s="350"/>
    </row>
    <row r="2103" spans="1:11" ht="28.5" outlineLevel="2">
      <c r="A2103" s="31" t="s">
        <v>3088</v>
      </c>
      <c r="B2103" s="235" t="s">
        <v>5215</v>
      </c>
      <c r="C2103" s="46" t="s">
        <v>545</v>
      </c>
      <c r="D2103" s="63">
        <v>1</v>
      </c>
      <c r="E2103" s="103"/>
      <c r="F2103" s="101">
        <f t="shared" si="58"/>
        <v>0</v>
      </c>
      <c r="G2103" s="487"/>
      <c r="K2103" s="350"/>
    </row>
    <row r="2104" spans="1:11" ht="28.5" outlineLevel="2">
      <c r="A2104" s="31" t="s">
        <v>3089</v>
      </c>
      <c r="B2104" s="235" t="s">
        <v>5216</v>
      </c>
      <c r="C2104" s="46" t="s">
        <v>545</v>
      </c>
      <c r="D2104" s="63">
        <v>1</v>
      </c>
      <c r="E2104" s="103"/>
      <c r="F2104" s="101">
        <f t="shared" si="58"/>
        <v>0</v>
      </c>
      <c r="G2104" s="487"/>
      <c r="K2104" s="350"/>
    </row>
    <row r="2105" spans="1:11" ht="15" outlineLevel="2">
      <c r="A2105" s="31"/>
      <c r="B2105" s="235"/>
      <c r="C2105" s="46"/>
      <c r="D2105" s="63"/>
      <c r="E2105" s="103"/>
      <c r="F2105" s="101"/>
      <c r="G2105" s="487"/>
      <c r="K2105" s="350"/>
    </row>
    <row r="2106" spans="1:11" ht="15" outlineLevel="2">
      <c r="A2106" s="52" t="s">
        <v>3090</v>
      </c>
      <c r="B2106" s="234" t="s">
        <v>1902</v>
      </c>
      <c r="C2106" s="46"/>
      <c r="D2106" s="63"/>
      <c r="E2106" s="103"/>
      <c r="F2106" s="101"/>
      <c r="G2106" s="487"/>
      <c r="K2106" s="350"/>
    </row>
    <row r="2107" spans="1:11" ht="57" outlineLevel="2">
      <c r="A2107" s="31" t="s">
        <v>3091</v>
      </c>
      <c r="B2107" s="235" t="s">
        <v>5217</v>
      </c>
      <c r="C2107" s="46" t="s">
        <v>73</v>
      </c>
      <c r="D2107" s="63">
        <v>500</v>
      </c>
      <c r="E2107" s="103"/>
      <c r="F2107" s="101">
        <f t="shared" si="58"/>
        <v>0</v>
      </c>
      <c r="G2107" s="487"/>
      <c r="K2107" s="350"/>
    </row>
    <row r="2108" spans="1:11" ht="85.5" outlineLevel="2">
      <c r="A2108" s="31" t="s">
        <v>3092</v>
      </c>
      <c r="B2108" s="235" t="s">
        <v>5218</v>
      </c>
      <c r="C2108" s="46" t="s">
        <v>545</v>
      </c>
      <c r="D2108" s="63">
        <v>1</v>
      </c>
      <c r="E2108" s="103"/>
      <c r="F2108" s="101">
        <f t="shared" si="58"/>
        <v>0</v>
      </c>
      <c r="G2108" s="487"/>
      <c r="K2108" s="350"/>
    </row>
    <row r="2109" spans="1:11" ht="20.100000000000001" customHeight="1" outlineLevel="1">
      <c r="A2109" s="2"/>
      <c r="B2109" s="241"/>
      <c r="C2109" s="23"/>
      <c r="D2109" s="77"/>
      <c r="E2109" s="64"/>
      <c r="F2109" s="101"/>
      <c r="K2109" s="350"/>
    </row>
    <row r="2110" spans="1:11" ht="20.100000000000001" customHeight="1" outlineLevel="1">
      <c r="A2110" s="106" t="s">
        <v>1914</v>
      </c>
      <c r="B2110" s="243" t="s">
        <v>2035</v>
      </c>
      <c r="C2110" s="138"/>
      <c r="D2110" s="139"/>
      <c r="E2110" s="98"/>
      <c r="F2110" s="108">
        <f>SUBTOTAL(9,F2111:F2136)</f>
        <v>0</v>
      </c>
      <c r="G2110" s="485" t="s">
        <v>3053</v>
      </c>
      <c r="H2110" s="462">
        <f>+F2110</f>
        <v>0</v>
      </c>
      <c r="K2110" s="350"/>
    </row>
    <row r="2111" spans="1:11" ht="20.100000000000001" customHeight="1" outlineLevel="2">
      <c r="A2111" s="52" t="s">
        <v>1915</v>
      </c>
      <c r="B2111" s="245" t="s">
        <v>1913</v>
      </c>
      <c r="C2111" s="84"/>
      <c r="D2111" s="85"/>
      <c r="E2111" s="104"/>
      <c r="F2111" s="101"/>
      <c r="K2111" s="350"/>
    </row>
    <row r="2112" spans="1:11" ht="99.75" outlineLevel="2">
      <c r="A2112" s="31" t="s">
        <v>1916</v>
      </c>
      <c r="B2112" s="235" t="s">
        <v>885</v>
      </c>
      <c r="C2112" s="24" t="s">
        <v>545</v>
      </c>
      <c r="D2112" s="40">
        <v>1</v>
      </c>
      <c r="E2112" s="64"/>
      <c r="F2112" s="101">
        <f>TRUNC(E2112*D2112,2)</f>
        <v>0</v>
      </c>
      <c r="K2112" s="350"/>
    </row>
    <row r="2113" spans="1:11" ht="99.75" outlineLevel="2">
      <c r="A2113" s="31" t="s">
        <v>1917</v>
      </c>
      <c r="B2113" s="235" t="s">
        <v>886</v>
      </c>
      <c r="C2113" s="24" t="s">
        <v>545</v>
      </c>
      <c r="D2113" s="40">
        <v>1</v>
      </c>
      <c r="E2113" s="64"/>
      <c r="F2113" s="101">
        <f>TRUNC(E2113*D2113,2)</f>
        <v>0</v>
      </c>
      <c r="K2113" s="350"/>
    </row>
    <row r="2114" spans="1:11" ht="99.75" outlineLevel="2">
      <c r="A2114" s="31" t="s">
        <v>1918</v>
      </c>
      <c r="B2114" s="235" t="s">
        <v>887</v>
      </c>
      <c r="C2114" s="24" t="s">
        <v>545</v>
      </c>
      <c r="D2114" s="40">
        <v>2</v>
      </c>
      <c r="E2114" s="64"/>
      <c r="F2114" s="101">
        <f>TRUNC(E2114*D2114,2)</f>
        <v>0</v>
      </c>
      <c r="K2114" s="350"/>
    </row>
    <row r="2115" spans="1:11" ht="57" outlineLevel="2">
      <c r="A2115" s="31" t="s">
        <v>1919</v>
      </c>
      <c r="B2115" s="235" t="s">
        <v>888</v>
      </c>
      <c r="C2115" s="24" t="s">
        <v>545</v>
      </c>
      <c r="D2115" s="40">
        <v>2</v>
      </c>
      <c r="E2115" s="64"/>
      <c r="F2115" s="101">
        <f>TRUNC(E2115*D2115,2)</f>
        <v>0</v>
      </c>
      <c r="K2115" s="350"/>
    </row>
    <row r="2116" spans="1:11" ht="20.100000000000001" customHeight="1" outlineLevel="2">
      <c r="A2116" s="31"/>
      <c r="B2116" s="235"/>
      <c r="C2116" s="24"/>
      <c r="D2116" s="63"/>
      <c r="E2116" s="64"/>
      <c r="F2116" s="101"/>
      <c r="K2116" s="350"/>
    </row>
    <row r="2117" spans="1:11" ht="20.100000000000001" customHeight="1" outlineLevel="2">
      <c r="A2117" s="52" t="s">
        <v>1920</v>
      </c>
      <c r="B2117" s="234" t="s">
        <v>1911</v>
      </c>
      <c r="C2117" s="41"/>
      <c r="D2117" s="63"/>
      <c r="E2117" s="64"/>
      <c r="F2117" s="101"/>
      <c r="K2117" s="350"/>
    </row>
    <row r="2118" spans="1:11" ht="71.25" outlineLevel="2">
      <c r="A2118" s="31" t="s">
        <v>3044</v>
      </c>
      <c r="B2118" s="235" t="s">
        <v>889</v>
      </c>
      <c r="C2118" s="41" t="s">
        <v>545</v>
      </c>
      <c r="D2118" s="63">
        <v>2</v>
      </c>
      <c r="E2118" s="64"/>
      <c r="F2118" s="101">
        <f>TRUNC(E2118*D2118,2)</f>
        <v>0</v>
      </c>
      <c r="K2118" s="350"/>
    </row>
    <row r="2119" spans="1:11" ht="42.75" outlineLevel="2">
      <c r="A2119" s="31" t="s">
        <v>3045</v>
      </c>
      <c r="B2119" s="235" t="s">
        <v>890</v>
      </c>
      <c r="C2119" s="41" t="s">
        <v>545</v>
      </c>
      <c r="D2119" s="63">
        <v>2</v>
      </c>
      <c r="E2119" s="64"/>
      <c r="F2119" s="101">
        <f>TRUNC(E2119*D2119,2)</f>
        <v>0</v>
      </c>
      <c r="K2119" s="350"/>
    </row>
    <row r="2120" spans="1:11" ht="20.100000000000001" customHeight="1" outlineLevel="2">
      <c r="A2120" s="31"/>
      <c r="B2120" s="32"/>
      <c r="C2120" s="41"/>
      <c r="D2120" s="63"/>
      <c r="E2120" s="64"/>
      <c r="F2120" s="101"/>
      <c r="K2120" s="350"/>
    </row>
    <row r="2121" spans="1:11" ht="20.100000000000001" customHeight="1" outlineLevel="2">
      <c r="A2121" s="52" t="s">
        <v>1921</v>
      </c>
      <c r="B2121" s="234" t="s">
        <v>1798</v>
      </c>
      <c r="C2121" s="41"/>
      <c r="D2121" s="63"/>
      <c r="E2121" s="64"/>
      <c r="F2121" s="101"/>
      <c r="K2121" s="350"/>
    </row>
    <row r="2122" spans="1:11" ht="42.75" outlineLevel="2">
      <c r="A2122" s="31" t="s">
        <v>1922</v>
      </c>
      <c r="B2122" s="235" t="s">
        <v>891</v>
      </c>
      <c r="C2122" s="41" t="s">
        <v>545</v>
      </c>
      <c r="D2122" s="40">
        <v>1</v>
      </c>
      <c r="E2122" s="64"/>
      <c r="F2122" s="101">
        <f t="shared" ref="F2122:F2129" si="59">TRUNC(E2122*D2122,2)</f>
        <v>0</v>
      </c>
      <c r="K2122" s="350"/>
    </row>
    <row r="2123" spans="1:11" ht="71.25" outlineLevel="2">
      <c r="A2123" s="31" t="s">
        <v>1923</v>
      </c>
      <c r="B2123" s="235" t="s">
        <v>892</v>
      </c>
      <c r="C2123" s="41" t="s">
        <v>545</v>
      </c>
      <c r="D2123" s="40">
        <v>1</v>
      </c>
      <c r="E2123" s="64"/>
      <c r="F2123" s="101">
        <f t="shared" si="59"/>
        <v>0</v>
      </c>
      <c r="K2123" s="350"/>
    </row>
    <row r="2124" spans="1:11" ht="57" outlineLevel="2">
      <c r="A2124" s="31" t="s">
        <v>1924</v>
      </c>
      <c r="B2124" s="235" t="s">
        <v>893</v>
      </c>
      <c r="C2124" s="41" t="s">
        <v>545</v>
      </c>
      <c r="D2124" s="40">
        <v>2</v>
      </c>
      <c r="E2124" s="64"/>
      <c r="F2124" s="101">
        <f t="shared" si="59"/>
        <v>0</v>
      </c>
      <c r="K2124" s="350"/>
    </row>
    <row r="2125" spans="1:11" ht="42.75" outlineLevel="2">
      <c r="A2125" s="31" t="s">
        <v>1925</v>
      </c>
      <c r="B2125" s="235" t="s">
        <v>894</v>
      </c>
      <c r="C2125" s="41" t="s">
        <v>545</v>
      </c>
      <c r="D2125" s="40">
        <v>1</v>
      </c>
      <c r="E2125" s="64"/>
      <c r="F2125" s="101">
        <f t="shared" si="59"/>
        <v>0</v>
      </c>
      <c r="K2125" s="350"/>
    </row>
    <row r="2126" spans="1:11" ht="57" outlineLevel="2">
      <c r="A2126" s="31" t="s">
        <v>1926</v>
      </c>
      <c r="B2126" s="235" t="s">
        <v>5219</v>
      </c>
      <c r="C2126" s="41" t="s">
        <v>577</v>
      </c>
      <c r="D2126" s="40">
        <v>30</v>
      </c>
      <c r="E2126" s="64"/>
      <c r="F2126" s="101">
        <f t="shared" si="59"/>
        <v>0</v>
      </c>
      <c r="K2126" s="350"/>
    </row>
    <row r="2127" spans="1:11" ht="42.75" outlineLevel="2">
      <c r="A2127" s="31" t="s">
        <v>1927</v>
      </c>
      <c r="B2127" s="235" t="s">
        <v>578</v>
      </c>
      <c r="C2127" s="41" t="s">
        <v>576</v>
      </c>
      <c r="D2127" s="40">
        <v>80</v>
      </c>
      <c r="E2127" s="64"/>
      <c r="F2127" s="101">
        <f t="shared" si="59"/>
        <v>0</v>
      </c>
      <c r="K2127" s="350"/>
    </row>
    <row r="2128" spans="1:11" ht="28.5" outlineLevel="2">
      <c r="A2128" s="31" t="s">
        <v>1928</v>
      </c>
      <c r="B2128" s="235" t="s">
        <v>5220</v>
      </c>
      <c r="C2128" s="41" t="s">
        <v>545</v>
      </c>
      <c r="D2128" s="40">
        <v>1</v>
      </c>
      <c r="E2128" s="64"/>
      <c r="F2128" s="101">
        <f t="shared" si="59"/>
        <v>0</v>
      </c>
      <c r="K2128" s="350"/>
    </row>
    <row r="2129" spans="1:11" ht="28.5" outlineLevel="2">
      <c r="A2129" s="31" t="s">
        <v>1929</v>
      </c>
      <c r="B2129" s="235" t="s">
        <v>5221</v>
      </c>
      <c r="C2129" s="41" t="s">
        <v>545</v>
      </c>
      <c r="D2129" s="40">
        <v>1</v>
      </c>
      <c r="E2129" s="64"/>
      <c r="F2129" s="101">
        <f t="shared" si="59"/>
        <v>0</v>
      </c>
      <c r="K2129" s="350"/>
    </row>
    <row r="2130" spans="1:11" ht="20.100000000000001" customHeight="1" outlineLevel="2">
      <c r="A2130" s="31"/>
      <c r="B2130" s="32"/>
      <c r="C2130" s="41"/>
      <c r="D2130" s="63"/>
      <c r="E2130" s="64"/>
      <c r="F2130" s="101"/>
      <c r="K2130" s="350"/>
    </row>
    <row r="2131" spans="1:11" ht="20.100000000000001" customHeight="1" outlineLevel="2">
      <c r="A2131" s="52" t="s">
        <v>1930</v>
      </c>
      <c r="B2131" s="140" t="s">
        <v>1932</v>
      </c>
      <c r="C2131" s="41"/>
      <c r="D2131" s="63"/>
      <c r="E2131" s="64"/>
      <c r="F2131" s="101"/>
      <c r="K2131" s="350"/>
    </row>
    <row r="2132" spans="1:11" ht="57" outlineLevel="2">
      <c r="A2132" s="31" t="s">
        <v>1931</v>
      </c>
      <c r="B2132" s="235" t="s">
        <v>895</v>
      </c>
      <c r="C2132" s="41" t="s">
        <v>545</v>
      </c>
      <c r="D2132" s="40">
        <v>1</v>
      </c>
      <c r="E2132" s="64"/>
      <c r="F2132" s="101">
        <f>TRUNC(E2132*D2132,2)</f>
        <v>0</v>
      </c>
      <c r="K2132" s="350"/>
    </row>
    <row r="2133" spans="1:11" ht="57" outlineLevel="2">
      <c r="A2133" s="31" t="s">
        <v>3046</v>
      </c>
      <c r="B2133" s="235" t="s">
        <v>896</v>
      </c>
      <c r="C2133" s="41" t="s">
        <v>545</v>
      </c>
      <c r="D2133" s="40">
        <v>1</v>
      </c>
      <c r="E2133" s="64"/>
      <c r="F2133" s="101">
        <f>TRUNC(E2133*D2133,2)</f>
        <v>0</v>
      </c>
      <c r="K2133" s="350"/>
    </row>
    <row r="2134" spans="1:11" ht="57" outlineLevel="2">
      <c r="A2134" s="31" t="s">
        <v>3047</v>
      </c>
      <c r="B2134" s="235" t="s">
        <v>897</v>
      </c>
      <c r="C2134" s="41" t="s">
        <v>545</v>
      </c>
      <c r="D2134" s="40">
        <v>1</v>
      </c>
      <c r="E2134" s="64"/>
      <c r="F2134" s="101">
        <f>TRUNC(E2134*D2134,2)</f>
        <v>0</v>
      </c>
      <c r="K2134" s="350"/>
    </row>
    <row r="2135" spans="1:11" ht="57" outlineLevel="2">
      <c r="A2135" s="31" t="s">
        <v>3048</v>
      </c>
      <c r="B2135" s="235" t="s">
        <v>898</v>
      </c>
      <c r="C2135" s="41" t="s">
        <v>545</v>
      </c>
      <c r="D2135" s="40">
        <v>1</v>
      </c>
      <c r="E2135" s="64"/>
      <c r="F2135" s="101">
        <f>TRUNC(E2135*D2135,2)</f>
        <v>0</v>
      </c>
      <c r="K2135" s="350"/>
    </row>
    <row r="2136" spans="1:11" ht="20.100000000000001" customHeight="1" outlineLevel="1">
      <c r="A2136" s="31"/>
      <c r="B2136" s="212"/>
      <c r="C2136" s="6"/>
      <c r="D2136" s="64"/>
      <c r="E2136" s="64"/>
      <c r="F2136" s="101"/>
      <c r="K2136" s="350"/>
    </row>
    <row r="2137" spans="1:11" ht="20.100000000000001" customHeight="1" outlineLevel="1">
      <c r="A2137" s="106" t="s">
        <v>1933</v>
      </c>
      <c r="B2137" s="236" t="s">
        <v>2034</v>
      </c>
      <c r="C2137" s="136"/>
      <c r="D2137" s="98"/>
      <c r="E2137" s="98"/>
      <c r="F2137" s="108">
        <f>SUBTOTAL(9,F2138:F2186)</f>
        <v>0</v>
      </c>
      <c r="G2137" s="485" t="s">
        <v>3053</v>
      </c>
      <c r="H2137" s="462">
        <f>+F2137</f>
        <v>0</v>
      </c>
      <c r="K2137" s="350"/>
    </row>
    <row r="2138" spans="1:11" ht="20.100000000000001" customHeight="1" outlineLevel="2">
      <c r="A2138" s="52" t="s">
        <v>1934</v>
      </c>
      <c r="B2138" s="234" t="s">
        <v>544</v>
      </c>
      <c r="C2138" s="24"/>
      <c r="D2138" s="40"/>
      <c r="E2138" s="64"/>
      <c r="F2138" s="101"/>
      <c r="K2138" s="350"/>
    </row>
    <row r="2139" spans="1:11" ht="28.5" outlineLevel="2">
      <c r="A2139" s="31" t="s">
        <v>1935</v>
      </c>
      <c r="B2139" s="238" t="s">
        <v>899</v>
      </c>
      <c r="C2139" s="24" t="s">
        <v>545</v>
      </c>
      <c r="D2139" s="44">
        <v>2</v>
      </c>
      <c r="E2139" s="64"/>
      <c r="F2139" s="101">
        <f>TRUNC(E2139*D2139,2)</f>
        <v>0</v>
      </c>
      <c r="K2139" s="350"/>
    </row>
    <row r="2140" spans="1:11" ht="28.5" outlineLevel="2">
      <c r="A2140" s="31" t="s">
        <v>1936</v>
      </c>
      <c r="B2140" s="238" t="s">
        <v>900</v>
      </c>
      <c r="C2140" s="24" t="s">
        <v>545</v>
      </c>
      <c r="D2140" s="44">
        <v>3</v>
      </c>
      <c r="E2140" s="64"/>
      <c r="F2140" s="101">
        <f t="shared" ref="F2140:F2153" si="60">TRUNC(E2140*D2140,2)</f>
        <v>0</v>
      </c>
      <c r="K2140" s="350"/>
    </row>
    <row r="2141" spans="1:11" ht="28.5" outlineLevel="2">
      <c r="A2141" s="31" t="s">
        <v>1937</v>
      </c>
      <c r="B2141" s="238" t="s">
        <v>5222</v>
      </c>
      <c r="C2141" s="24" t="s">
        <v>545</v>
      </c>
      <c r="D2141" s="44">
        <v>1</v>
      </c>
      <c r="E2141" s="64"/>
      <c r="F2141" s="101">
        <f t="shared" si="60"/>
        <v>0</v>
      </c>
      <c r="K2141" s="350"/>
    </row>
    <row r="2142" spans="1:11" ht="28.5" outlineLevel="2">
      <c r="A2142" s="31" t="s">
        <v>1938</v>
      </c>
      <c r="B2142" s="238" t="s">
        <v>5223</v>
      </c>
      <c r="C2142" s="24" t="s">
        <v>545</v>
      </c>
      <c r="D2142" s="44">
        <v>1</v>
      </c>
      <c r="E2142" s="64"/>
      <c r="F2142" s="101">
        <f t="shared" si="60"/>
        <v>0</v>
      </c>
      <c r="K2142" s="350"/>
    </row>
    <row r="2143" spans="1:11" ht="57" outlineLevel="2">
      <c r="A2143" s="31" t="s">
        <v>1939</v>
      </c>
      <c r="B2143" s="238" t="s">
        <v>5224</v>
      </c>
      <c r="C2143" s="24" t="s">
        <v>545</v>
      </c>
      <c r="D2143" s="44">
        <v>6</v>
      </c>
      <c r="E2143" s="64"/>
      <c r="F2143" s="101">
        <f t="shared" si="60"/>
        <v>0</v>
      </c>
      <c r="K2143" s="350"/>
    </row>
    <row r="2144" spans="1:11" ht="42.75" outlineLevel="2">
      <c r="A2144" s="31" t="s">
        <v>1940</v>
      </c>
      <c r="B2144" s="235" t="s">
        <v>5225</v>
      </c>
      <c r="C2144" s="41" t="s">
        <v>545</v>
      </c>
      <c r="D2144" s="44">
        <v>139</v>
      </c>
      <c r="E2144" s="64"/>
      <c r="F2144" s="101">
        <f t="shared" si="60"/>
        <v>0</v>
      </c>
      <c r="K2144" s="350"/>
    </row>
    <row r="2145" spans="1:11" ht="42.75" outlineLevel="2">
      <c r="A2145" s="31" t="s">
        <v>1941</v>
      </c>
      <c r="B2145" s="235" t="s">
        <v>5226</v>
      </c>
      <c r="C2145" s="41" t="s">
        <v>543</v>
      </c>
      <c r="D2145" s="44">
        <v>15</v>
      </c>
      <c r="E2145" s="64"/>
      <c r="F2145" s="101">
        <f t="shared" si="60"/>
        <v>0</v>
      </c>
      <c r="K2145" s="350"/>
    </row>
    <row r="2146" spans="1:11" ht="42.75" outlineLevel="2">
      <c r="A2146" s="31" t="s">
        <v>1942</v>
      </c>
      <c r="B2146" s="235" t="s">
        <v>5227</v>
      </c>
      <c r="C2146" s="41" t="s">
        <v>543</v>
      </c>
      <c r="D2146" s="44">
        <v>154</v>
      </c>
      <c r="E2146" s="64"/>
      <c r="F2146" s="101">
        <f t="shared" si="60"/>
        <v>0</v>
      </c>
      <c r="K2146" s="350"/>
    </row>
    <row r="2147" spans="1:11" ht="42.75" outlineLevel="2">
      <c r="A2147" s="31" t="s">
        <v>1943</v>
      </c>
      <c r="B2147" s="235" t="s">
        <v>901</v>
      </c>
      <c r="C2147" s="41" t="s">
        <v>543</v>
      </c>
      <c r="D2147" s="44">
        <v>13</v>
      </c>
      <c r="E2147" s="64"/>
      <c r="F2147" s="101">
        <f t="shared" si="60"/>
        <v>0</v>
      </c>
      <c r="K2147" s="350"/>
    </row>
    <row r="2148" spans="1:11" ht="42.75" outlineLevel="2">
      <c r="A2148" s="31" t="s">
        <v>1944</v>
      </c>
      <c r="B2148" s="235" t="s">
        <v>5228</v>
      </c>
      <c r="C2148" s="41" t="s">
        <v>543</v>
      </c>
      <c r="D2148" s="44">
        <v>8</v>
      </c>
      <c r="E2148" s="64"/>
      <c r="F2148" s="101">
        <f t="shared" si="60"/>
        <v>0</v>
      </c>
      <c r="K2148" s="350"/>
    </row>
    <row r="2149" spans="1:11" ht="42.75" outlineLevel="2">
      <c r="A2149" s="31" t="s">
        <v>1945</v>
      </c>
      <c r="B2149" s="235" t="s">
        <v>5229</v>
      </c>
      <c r="C2149" s="41" t="s">
        <v>543</v>
      </c>
      <c r="D2149" s="44">
        <v>75</v>
      </c>
      <c r="E2149" s="64"/>
      <c r="F2149" s="101">
        <f t="shared" si="60"/>
        <v>0</v>
      </c>
      <c r="K2149" s="350"/>
    </row>
    <row r="2150" spans="1:11" ht="42.75" outlineLevel="2">
      <c r="A2150" s="31" t="s">
        <v>1946</v>
      </c>
      <c r="B2150" s="235" t="s">
        <v>5230</v>
      </c>
      <c r="C2150" s="41" t="s">
        <v>545</v>
      </c>
      <c r="D2150" s="44">
        <v>130</v>
      </c>
      <c r="E2150" s="64"/>
      <c r="F2150" s="101">
        <f t="shared" si="60"/>
        <v>0</v>
      </c>
      <c r="K2150" s="350"/>
    </row>
    <row r="2151" spans="1:11" ht="42.75" outlineLevel="2">
      <c r="A2151" s="31" t="s">
        <v>1947</v>
      </c>
      <c r="B2151" s="235" t="s">
        <v>5231</v>
      </c>
      <c r="C2151" s="41" t="s">
        <v>543</v>
      </c>
      <c r="D2151" s="44">
        <v>101</v>
      </c>
      <c r="E2151" s="64"/>
      <c r="F2151" s="101">
        <f t="shared" si="60"/>
        <v>0</v>
      </c>
      <c r="K2151" s="350"/>
    </row>
    <row r="2152" spans="1:11" ht="42.75" outlineLevel="2">
      <c r="A2152" s="31" t="s">
        <v>1948</v>
      </c>
      <c r="B2152" s="235" t="s">
        <v>5232</v>
      </c>
      <c r="C2152" s="41" t="s">
        <v>543</v>
      </c>
      <c r="D2152" s="44">
        <v>150</v>
      </c>
      <c r="E2152" s="64"/>
      <c r="F2152" s="101">
        <f t="shared" si="60"/>
        <v>0</v>
      </c>
      <c r="K2152" s="350"/>
    </row>
    <row r="2153" spans="1:11" ht="28.5" outlineLevel="2">
      <c r="A2153" s="31" t="s">
        <v>4637</v>
      </c>
      <c r="B2153" s="235" t="s">
        <v>4638</v>
      </c>
      <c r="C2153" s="41" t="s">
        <v>545</v>
      </c>
      <c r="D2153" s="44">
        <v>1</v>
      </c>
      <c r="E2153" s="64"/>
      <c r="F2153" s="101">
        <f t="shared" si="60"/>
        <v>0</v>
      </c>
      <c r="K2153" s="350"/>
    </row>
    <row r="2154" spans="1:11" ht="20.100000000000001" customHeight="1" outlineLevel="2">
      <c r="A2154" s="31"/>
      <c r="B2154" s="212"/>
      <c r="C2154" s="6"/>
      <c r="D2154" s="64"/>
      <c r="E2154" s="64"/>
      <c r="F2154" s="101"/>
      <c r="K2154" s="350"/>
    </row>
    <row r="2155" spans="1:11" ht="20.100000000000001" customHeight="1" outlineLevel="2">
      <c r="A2155" s="52" t="s">
        <v>1949</v>
      </c>
      <c r="B2155" s="234" t="s">
        <v>1911</v>
      </c>
      <c r="C2155" s="41"/>
      <c r="D2155" s="44"/>
      <c r="E2155" s="64"/>
      <c r="F2155" s="101"/>
      <c r="K2155" s="350"/>
    </row>
    <row r="2156" spans="1:11" ht="42.75" outlineLevel="2">
      <c r="A2156" s="31" t="s">
        <v>1950</v>
      </c>
      <c r="B2156" s="235" t="s">
        <v>902</v>
      </c>
      <c r="C2156" s="41" t="s">
        <v>545</v>
      </c>
      <c r="D2156" s="44">
        <v>1</v>
      </c>
      <c r="E2156" s="64"/>
      <c r="F2156" s="101">
        <f>TRUNC(E2156*D2156,2)</f>
        <v>0</v>
      </c>
      <c r="K2156" s="350"/>
    </row>
    <row r="2157" spans="1:11" ht="42.75" outlineLevel="2">
      <c r="A2157" s="31" t="s">
        <v>2032</v>
      </c>
      <c r="B2157" s="235" t="s">
        <v>5233</v>
      </c>
      <c r="C2157" s="41" t="s">
        <v>545</v>
      </c>
      <c r="D2157" s="44">
        <v>1</v>
      </c>
      <c r="E2157" s="64"/>
      <c r="F2157" s="101">
        <f>TRUNC(E2157*D2157,2)</f>
        <v>0</v>
      </c>
      <c r="K2157" s="350"/>
    </row>
    <row r="2158" spans="1:11" ht="20.100000000000001" customHeight="1" outlineLevel="2">
      <c r="A2158" s="31"/>
      <c r="B2158" s="212"/>
      <c r="C2158" s="6"/>
      <c r="D2158" s="64"/>
      <c r="E2158" s="64"/>
      <c r="F2158" s="101"/>
      <c r="K2158" s="350"/>
    </row>
    <row r="2159" spans="1:11" ht="20.100000000000001" customHeight="1" outlineLevel="2">
      <c r="A2159" s="52" t="s">
        <v>1951</v>
      </c>
      <c r="B2159" s="234" t="s">
        <v>1798</v>
      </c>
      <c r="C2159" s="41"/>
      <c r="D2159" s="44"/>
      <c r="E2159" s="64"/>
      <c r="F2159" s="101"/>
      <c r="K2159" s="350"/>
    </row>
    <row r="2160" spans="1:11" ht="28.5" outlineLevel="2">
      <c r="A2160" s="31" t="s">
        <v>1952</v>
      </c>
      <c r="B2160" s="235" t="s">
        <v>903</v>
      </c>
      <c r="C2160" s="41" t="s">
        <v>545</v>
      </c>
      <c r="D2160" s="44">
        <v>1</v>
      </c>
      <c r="E2160" s="64"/>
      <c r="F2160" s="101">
        <f t="shared" ref="F2160:F2165" si="61">TRUNC(E2160*D2160,2)</f>
        <v>0</v>
      </c>
      <c r="K2160" s="350"/>
    </row>
    <row r="2161" spans="1:11" ht="28.5" outlineLevel="2">
      <c r="A2161" s="31" t="s">
        <v>1953</v>
      </c>
      <c r="B2161" s="235" t="s">
        <v>5234</v>
      </c>
      <c r="C2161" s="41" t="s">
        <v>545</v>
      </c>
      <c r="D2161" s="44">
        <v>1</v>
      </c>
      <c r="E2161" s="64"/>
      <c r="F2161" s="101">
        <f t="shared" si="61"/>
        <v>0</v>
      </c>
      <c r="K2161" s="350"/>
    </row>
    <row r="2162" spans="1:11" ht="57" outlineLevel="2">
      <c r="A2162" s="31" t="s">
        <v>1954</v>
      </c>
      <c r="B2162" s="235" t="s">
        <v>904</v>
      </c>
      <c r="C2162" s="24" t="s">
        <v>577</v>
      </c>
      <c r="D2162" s="42">
        <v>15</v>
      </c>
      <c r="E2162" s="64"/>
      <c r="F2162" s="101">
        <f t="shared" si="61"/>
        <v>0</v>
      </c>
      <c r="K2162" s="350"/>
    </row>
    <row r="2163" spans="1:11" ht="28.5" outlineLevel="2">
      <c r="A2163" s="31" t="s">
        <v>1955</v>
      </c>
      <c r="B2163" s="235" t="s">
        <v>905</v>
      </c>
      <c r="C2163" s="24" t="s">
        <v>545</v>
      </c>
      <c r="D2163" s="42">
        <v>1</v>
      </c>
      <c r="E2163" s="64"/>
      <c r="F2163" s="101">
        <f t="shared" si="61"/>
        <v>0</v>
      </c>
      <c r="K2163" s="350"/>
    </row>
    <row r="2164" spans="1:11" ht="28.5" outlineLevel="2">
      <c r="A2164" s="31" t="s">
        <v>1956</v>
      </c>
      <c r="B2164" s="235" t="s">
        <v>5464</v>
      </c>
      <c r="C2164" s="24" t="s">
        <v>545</v>
      </c>
      <c r="D2164" s="42">
        <v>1</v>
      </c>
      <c r="E2164" s="64"/>
      <c r="F2164" s="101">
        <f t="shared" si="61"/>
        <v>0</v>
      </c>
      <c r="K2164" s="350"/>
    </row>
    <row r="2165" spans="1:11" ht="28.5" outlineLevel="2">
      <c r="A2165" s="31" t="s">
        <v>1957</v>
      </c>
      <c r="B2165" s="235" t="s">
        <v>5235</v>
      </c>
      <c r="C2165" s="24" t="s">
        <v>545</v>
      </c>
      <c r="D2165" s="42">
        <v>1</v>
      </c>
      <c r="E2165" s="64"/>
      <c r="F2165" s="101">
        <f t="shared" si="61"/>
        <v>0</v>
      </c>
      <c r="K2165" s="350"/>
    </row>
    <row r="2166" spans="1:11" ht="20.100000000000001" customHeight="1" outlineLevel="2">
      <c r="A2166" s="31"/>
      <c r="B2166" s="212"/>
      <c r="C2166" s="6"/>
      <c r="D2166" s="64"/>
      <c r="E2166" s="64"/>
      <c r="F2166" s="101"/>
      <c r="K2166" s="350"/>
    </row>
    <row r="2167" spans="1:11" ht="20.100000000000001" customHeight="1" outlineLevel="2">
      <c r="A2167" s="52" t="s">
        <v>1958</v>
      </c>
      <c r="B2167" s="234" t="s">
        <v>585</v>
      </c>
      <c r="C2167" s="41"/>
      <c r="D2167" s="44"/>
      <c r="E2167" s="64"/>
      <c r="F2167" s="101"/>
      <c r="K2167" s="350"/>
    </row>
    <row r="2168" spans="1:11" ht="42.75" outlineLevel="2">
      <c r="A2168" s="31" t="s">
        <v>1959</v>
      </c>
      <c r="B2168" s="244" t="s">
        <v>5236</v>
      </c>
      <c r="C2168" s="24" t="s">
        <v>73</v>
      </c>
      <c r="D2168" s="44">
        <v>37837.25</v>
      </c>
      <c r="E2168" s="64"/>
      <c r="F2168" s="101">
        <f>TRUNC(E2168*D2168,2)</f>
        <v>0</v>
      </c>
      <c r="K2168" s="350"/>
    </row>
    <row r="2169" spans="1:11" ht="57" outlineLevel="2">
      <c r="A2169" s="31" t="s">
        <v>1960</v>
      </c>
      <c r="B2169" s="244" t="s">
        <v>5237</v>
      </c>
      <c r="C2169" s="46" t="s">
        <v>73</v>
      </c>
      <c r="D2169" s="44">
        <v>45552</v>
      </c>
      <c r="E2169" s="64"/>
      <c r="F2169" s="101">
        <f>TRUNC(E2169*D2169,2)</f>
        <v>0</v>
      </c>
      <c r="K2169" s="350"/>
    </row>
    <row r="2170" spans="1:11" ht="57" outlineLevel="2">
      <c r="A2170" s="31" t="s">
        <v>1961</v>
      </c>
      <c r="B2170" s="244" t="s">
        <v>5238</v>
      </c>
      <c r="C2170" s="46" t="s">
        <v>73</v>
      </c>
      <c r="D2170" s="44">
        <v>9090</v>
      </c>
      <c r="E2170" s="64"/>
      <c r="F2170" s="101">
        <f>TRUNC(E2170*D2170,2)</f>
        <v>0</v>
      </c>
      <c r="K2170" s="350"/>
    </row>
    <row r="2171" spans="1:11" ht="20.100000000000001" customHeight="1" outlineLevel="2">
      <c r="A2171" s="31"/>
      <c r="B2171" s="233"/>
      <c r="C2171" s="6"/>
      <c r="D2171" s="64"/>
      <c r="E2171" s="64"/>
      <c r="F2171" s="101"/>
      <c r="K2171" s="350"/>
    </row>
    <row r="2172" spans="1:11" ht="20.100000000000001" customHeight="1" outlineLevel="2">
      <c r="A2172" s="52" t="s">
        <v>1962</v>
      </c>
      <c r="B2172" s="234" t="s">
        <v>1902</v>
      </c>
      <c r="C2172" s="41"/>
      <c r="D2172" s="44"/>
      <c r="E2172" s="64"/>
      <c r="F2172" s="101"/>
      <c r="K2172" s="350"/>
    </row>
    <row r="2173" spans="1:11" ht="57" outlineLevel="2">
      <c r="A2173" s="31" t="s">
        <v>1963</v>
      </c>
      <c r="B2173" s="238" t="s">
        <v>5239</v>
      </c>
      <c r="C2173" s="41" t="s">
        <v>73</v>
      </c>
      <c r="D2173" s="44">
        <v>803.1</v>
      </c>
      <c r="E2173" s="64"/>
      <c r="F2173" s="101">
        <f t="shared" ref="F2173:F2181" si="62">TRUNC(E2173*D2173,2)</f>
        <v>0</v>
      </c>
      <c r="K2173" s="350"/>
    </row>
    <row r="2174" spans="1:11" ht="42.75" outlineLevel="2">
      <c r="A2174" s="31" t="s">
        <v>1964</v>
      </c>
      <c r="B2174" s="235" t="s">
        <v>5240</v>
      </c>
      <c r="C2174" s="41" t="s">
        <v>545</v>
      </c>
      <c r="D2174" s="44">
        <v>533</v>
      </c>
      <c r="E2174" s="64"/>
      <c r="F2174" s="101">
        <f t="shared" si="62"/>
        <v>0</v>
      </c>
      <c r="K2174" s="350"/>
    </row>
    <row r="2175" spans="1:11" ht="42.75" outlineLevel="2">
      <c r="A2175" s="31" t="s">
        <v>1965</v>
      </c>
      <c r="B2175" s="238" t="s">
        <v>5241</v>
      </c>
      <c r="C2175" s="41" t="s">
        <v>73</v>
      </c>
      <c r="D2175" s="44">
        <v>1589</v>
      </c>
      <c r="E2175" s="64"/>
      <c r="F2175" s="101">
        <f t="shared" si="62"/>
        <v>0</v>
      </c>
      <c r="K2175" s="350"/>
    </row>
    <row r="2176" spans="1:11" ht="42.75" outlineLevel="2">
      <c r="A2176" s="31" t="s">
        <v>1966</v>
      </c>
      <c r="B2176" s="235" t="s">
        <v>5242</v>
      </c>
      <c r="C2176" s="41" t="s">
        <v>545</v>
      </c>
      <c r="D2176" s="44">
        <v>1304</v>
      </c>
      <c r="E2176" s="64"/>
      <c r="F2176" s="101">
        <f t="shared" si="62"/>
        <v>0</v>
      </c>
      <c r="K2176" s="350"/>
    </row>
    <row r="2177" spans="1:11" ht="42.75" outlineLevel="2">
      <c r="A2177" s="31" t="s">
        <v>1967</v>
      </c>
      <c r="B2177" s="238" t="s">
        <v>5243</v>
      </c>
      <c r="C2177" s="41" t="s">
        <v>73</v>
      </c>
      <c r="D2177" s="44">
        <v>1015.7</v>
      </c>
      <c r="E2177" s="64"/>
      <c r="F2177" s="101">
        <f t="shared" si="62"/>
        <v>0</v>
      </c>
      <c r="K2177" s="350"/>
    </row>
    <row r="2178" spans="1:11" ht="42.75" outlineLevel="2">
      <c r="A2178" s="31" t="s">
        <v>1968</v>
      </c>
      <c r="B2178" s="235" t="s">
        <v>5244</v>
      </c>
      <c r="C2178" s="41" t="s">
        <v>545</v>
      </c>
      <c r="D2178" s="44">
        <v>844</v>
      </c>
      <c r="E2178" s="64"/>
      <c r="F2178" s="101">
        <f t="shared" si="62"/>
        <v>0</v>
      </c>
      <c r="K2178" s="350"/>
    </row>
    <row r="2179" spans="1:11" ht="42.75" outlineLevel="2">
      <c r="A2179" s="31" t="s">
        <v>1969</v>
      </c>
      <c r="B2179" s="235" t="s">
        <v>5245</v>
      </c>
      <c r="C2179" s="41" t="s">
        <v>545</v>
      </c>
      <c r="D2179" s="44">
        <v>237</v>
      </c>
      <c r="E2179" s="64"/>
      <c r="F2179" s="101">
        <f t="shared" si="62"/>
        <v>0</v>
      </c>
      <c r="K2179" s="350"/>
    </row>
    <row r="2180" spans="1:11" ht="42.75" outlineLevel="2">
      <c r="A2180" s="31" t="s">
        <v>1970</v>
      </c>
      <c r="B2180" s="235" t="s">
        <v>5246</v>
      </c>
      <c r="C2180" s="41" t="s">
        <v>545</v>
      </c>
      <c r="D2180" s="44">
        <v>28</v>
      </c>
      <c r="E2180" s="64"/>
      <c r="F2180" s="101">
        <f t="shared" si="62"/>
        <v>0</v>
      </c>
      <c r="K2180" s="350"/>
    </row>
    <row r="2181" spans="1:11" ht="42.75" outlineLevel="2">
      <c r="A2181" s="31" t="s">
        <v>1971</v>
      </c>
      <c r="B2181" s="235" t="s">
        <v>5247</v>
      </c>
      <c r="C2181" s="41" t="s">
        <v>545</v>
      </c>
      <c r="D2181" s="44">
        <v>1</v>
      </c>
      <c r="E2181" s="64"/>
      <c r="F2181" s="101">
        <f t="shared" si="62"/>
        <v>0</v>
      </c>
      <c r="K2181" s="350"/>
    </row>
    <row r="2182" spans="1:11" ht="20.100000000000001" customHeight="1" outlineLevel="2">
      <c r="A2182" s="31"/>
      <c r="B2182" s="233"/>
      <c r="C2182" s="6"/>
      <c r="D2182" s="64"/>
      <c r="E2182" s="64"/>
      <c r="F2182" s="101"/>
      <c r="K2182" s="350"/>
    </row>
    <row r="2183" spans="1:11" ht="20.100000000000001" customHeight="1" outlineLevel="2">
      <c r="A2183" s="52" t="s">
        <v>1972</v>
      </c>
      <c r="B2183" s="234" t="s">
        <v>2033</v>
      </c>
      <c r="C2183" s="41"/>
      <c r="D2183" s="44"/>
      <c r="E2183" s="64"/>
      <c r="F2183" s="101"/>
      <c r="K2183" s="350"/>
    </row>
    <row r="2184" spans="1:11" ht="57" outlineLevel="2">
      <c r="A2184" s="31" t="s">
        <v>1973</v>
      </c>
      <c r="B2184" s="235" t="s">
        <v>5248</v>
      </c>
      <c r="C2184" s="41" t="s">
        <v>543</v>
      </c>
      <c r="D2184" s="44">
        <v>3500</v>
      </c>
      <c r="E2184" s="64"/>
      <c r="F2184" s="101">
        <f>TRUNC(E2184*D2184,2)</f>
        <v>0</v>
      </c>
      <c r="K2184" s="350"/>
    </row>
    <row r="2185" spans="1:11" ht="57" outlineLevel="2">
      <c r="A2185" s="31" t="s">
        <v>1974</v>
      </c>
      <c r="B2185" s="235" t="s">
        <v>5249</v>
      </c>
      <c r="C2185" s="41" t="s">
        <v>543</v>
      </c>
      <c r="D2185" s="44">
        <v>500</v>
      </c>
      <c r="E2185" s="64"/>
      <c r="F2185" s="101">
        <f>TRUNC(E2185*D2185,2)</f>
        <v>0</v>
      </c>
      <c r="K2185" s="350"/>
    </row>
    <row r="2186" spans="1:11" ht="20.100000000000001" customHeight="1" outlineLevel="1">
      <c r="A2186" s="2"/>
      <c r="B2186" s="212"/>
      <c r="C2186" s="6"/>
      <c r="D2186" s="64"/>
      <c r="E2186" s="64"/>
      <c r="F2186" s="101"/>
      <c r="K2186" s="350"/>
    </row>
    <row r="2187" spans="1:11" ht="20.100000000000001" customHeight="1" outlineLevel="1">
      <c r="A2187" s="106" t="s">
        <v>1975</v>
      </c>
      <c r="B2187" s="243" t="s">
        <v>2036</v>
      </c>
      <c r="C2187" s="138"/>
      <c r="D2187" s="139"/>
      <c r="E2187" s="139"/>
      <c r="F2187" s="108">
        <f>SUBTOTAL(9,F2188:F2226)</f>
        <v>0</v>
      </c>
      <c r="G2187" s="485" t="s">
        <v>3200</v>
      </c>
      <c r="H2187" s="462">
        <f>+F2187</f>
        <v>0</v>
      </c>
      <c r="K2187" s="350"/>
    </row>
    <row r="2188" spans="1:11" ht="20.100000000000001" customHeight="1" outlineLevel="2">
      <c r="A2188" s="52" t="s">
        <v>1976</v>
      </c>
      <c r="B2188" s="234" t="s">
        <v>4797</v>
      </c>
      <c r="C2188" s="24"/>
      <c r="D2188" s="40"/>
      <c r="E2188" s="64"/>
      <c r="F2188" s="101"/>
      <c r="K2188" s="350"/>
    </row>
    <row r="2189" spans="1:11" ht="54" customHeight="1" outlineLevel="2">
      <c r="A2189" s="31" t="s">
        <v>3201</v>
      </c>
      <c r="B2189" s="9" t="s">
        <v>5250</v>
      </c>
      <c r="C2189" s="6" t="s">
        <v>545</v>
      </c>
      <c r="D2189" s="399">
        <v>5</v>
      </c>
      <c r="E2189" s="64"/>
      <c r="F2189" s="101">
        <f t="shared" ref="F2189:F2225" si="63">TRUNC(E2189*D2189,2)</f>
        <v>0</v>
      </c>
      <c r="K2189" s="350"/>
    </row>
    <row r="2190" spans="1:11" ht="57" outlineLevel="2">
      <c r="A2190" s="31" t="s">
        <v>3202</v>
      </c>
      <c r="B2190" s="88" t="s">
        <v>5251</v>
      </c>
      <c r="C2190" s="41" t="s">
        <v>545</v>
      </c>
      <c r="D2190" s="44">
        <v>1</v>
      </c>
      <c r="E2190" s="64"/>
      <c r="F2190" s="101">
        <f t="shared" si="63"/>
        <v>0</v>
      </c>
      <c r="K2190" s="350"/>
    </row>
    <row r="2191" spans="1:11" ht="57" outlineLevel="2">
      <c r="A2191" s="31" t="s">
        <v>3203</v>
      </c>
      <c r="B2191" s="88" t="s">
        <v>5252</v>
      </c>
      <c r="C2191" s="41" t="s">
        <v>307</v>
      </c>
      <c r="D2191" s="44">
        <v>3408</v>
      </c>
      <c r="E2191" s="64"/>
      <c r="F2191" s="101">
        <f t="shared" si="63"/>
        <v>0</v>
      </c>
      <c r="K2191" s="350"/>
    </row>
    <row r="2192" spans="1:11" ht="42.75" outlineLevel="2">
      <c r="A2192" s="31" t="s">
        <v>3204</v>
      </c>
      <c r="B2192" s="88" t="s">
        <v>5253</v>
      </c>
      <c r="C2192" s="41" t="s">
        <v>307</v>
      </c>
      <c r="D2192" s="44">
        <v>1300</v>
      </c>
      <c r="E2192" s="64"/>
      <c r="F2192" s="101">
        <f t="shared" si="63"/>
        <v>0</v>
      </c>
      <c r="K2192" s="350"/>
    </row>
    <row r="2193" spans="1:11" ht="42.75" outlineLevel="2">
      <c r="A2193" s="31" t="s">
        <v>3205</v>
      </c>
      <c r="B2193" s="88" t="s">
        <v>5254</v>
      </c>
      <c r="C2193" s="41" t="s">
        <v>307</v>
      </c>
      <c r="D2193" s="44">
        <v>340</v>
      </c>
      <c r="E2193" s="64"/>
      <c r="F2193" s="101">
        <f t="shared" si="63"/>
        <v>0</v>
      </c>
      <c r="K2193" s="350"/>
    </row>
    <row r="2194" spans="1:11" ht="42.75" outlineLevel="2">
      <c r="A2194" s="31" t="s">
        <v>3206</v>
      </c>
      <c r="B2194" s="88" t="s">
        <v>5255</v>
      </c>
      <c r="C2194" s="41" t="s">
        <v>307</v>
      </c>
      <c r="D2194" s="44">
        <v>45</v>
      </c>
      <c r="E2194" s="64"/>
      <c r="F2194" s="101">
        <f t="shared" si="63"/>
        <v>0</v>
      </c>
      <c r="K2194" s="350"/>
    </row>
    <row r="2195" spans="1:11" ht="42.75" outlineLevel="2">
      <c r="A2195" s="31" t="s">
        <v>3207</v>
      </c>
      <c r="B2195" s="88" t="s">
        <v>5256</v>
      </c>
      <c r="C2195" s="41" t="s">
        <v>307</v>
      </c>
      <c r="D2195" s="44">
        <v>16</v>
      </c>
      <c r="E2195" s="64"/>
      <c r="F2195" s="101">
        <f t="shared" si="63"/>
        <v>0</v>
      </c>
      <c r="K2195" s="350"/>
    </row>
    <row r="2196" spans="1:11" ht="42.75" outlineLevel="2">
      <c r="A2196" s="31" t="s">
        <v>3208</v>
      </c>
      <c r="B2196" s="88" t="s">
        <v>5257</v>
      </c>
      <c r="C2196" s="41" t="s">
        <v>307</v>
      </c>
      <c r="D2196" s="44">
        <v>160</v>
      </c>
      <c r="E2196" s="64"/>
      <c r="F2196" s="101">
        <f t="shared" si="63"/>
        <v>0</v>
      </c>
      <c r="K2196" s="350"/>
    </row>
    <row r="2197" spans="1:11" ht="42.75" outlineLevel="2">
      <c r="A2197" s="31" t="s">
        <v>3209</v>
      </c>
      <c r="B2197" s="88" t="s">
        <v>5258</v>
      </c>
      <c r="C2197" s="41" t="s">
        <v>307</v>
      </c>
      <c r="D2197" s="44">
        <v>50</v>
      </c>
      <c r="E2197" s="64"/>
      <c r="F2197" s="101">
        <f t="shared" si="63"/>
        <v>0</v>
      </c>
      <c r="K2197" s="350"/>
    </row>
    <row r="2198" spans="1:11" ht="42.75" outlineLevel="2">
      <c r="A2198" s="31" t="s">
        <v>3210</v>
      </c>
      <c r="B2198" s="88" t="s">
        <v>5259</v>
      </c>
      <c r="C2198" s="41" t="s">
        <v>307</v>
      </c>
      <c r="D2198" s="44">
        <v>302</v>
      </c>
      <c r="E2198" s="64"/>
      <c r="F2198" s="101">
        <f t="shared" si="63"/>
        <v>0</v>
      </c>
      <c r="K2198" s="350"/>
    </row>
    <row r="2199" spans="1:11" ht="42.75" outlineLevel="2">
      <c r="A2199" s="31" t="s">
        <v>3211</v>
      </c>
      <c r="B2199" s="88" t="s">
        <v>5260</v>
      </c>
      <c r="C2199" s="41" t="s">
        <v>307</v>
      </c>
      <c r="D2199" s="44">
        <v>122</v>
      </c>
      <c r="E2199" s="64"/>
      <c r="F2199" s="101">
        <f t="shared" si="63"/>
        <v>0</v>
      </c>
      <c r="K2199" s="350"/>
    </row>
    <row r="2200" spans="1:11" ht="42.75" outlineLevel="2">
      <c r="A2200" s="31" t="s">
        <v>3212</v>
      </c>
      <c r="B2200" s="88" t="s">
        <v>5261</v>
      </c>
      <c r="C2200" s="41" t="s">
        <v>307</v>
      </c>
      <c r="D2200" s="44">
        <v>89</v>
      </c>
      <c r="E2200" s="64"/>
      <c r="F2200" s="101">
        <f t="shared" si="63"/>
        <v>0</v>
      </c>
      <c r="K2200" s="350"/>
    </row>
    <row r="2201" spans="1:11" ht="42.75" customHeight="1" outlineLevel="2">
      <c r="A2201" s="31" t="s">
        <v>4636</v>
      </c>
      <c r="B2201" s="88" t="s">
        <v>5262</v>
      </c>
      <c r="C2201" s="41" t="s">
        <v>545</v>
      </c>
      <c r="D2201" s="44">
        <v>1</v>
      </c>
      <c r="E2201" s="64"/>
      <c r="F2201" s="101">
        <f t="shared" si="63"/>
        <v>0</v>
      </c>
      <c r="K2201" s="350"/>
    </row>
    <row r="2202" spans="1:11" ht="20.100000000000001" customHeight="1" outlineLevel="2">
      <c r="A2202" s="52"/>
      <c r="B2202" s="234"/>
      <c r="C2202" s="41"/>
      <c r="D2202" s="44"/>
      <c r="E2202" s="64"/>
      <c r="F2202" s="101"/>
      <c r="K2202" s="350"/>
    </row>
    <row r="2203" spans="1:11" ht="20.100000000000001" customHeight="1" outlineLevel="2">
      <c r="A2203" s="52" t="s">
        <v>1977</v>
      </c>
      <c r="B2203" s="234" t="s">
        <v>4608</v>
      </c>
      <c r="C2203" s="41"/>
      <c r="D2203" s="44"/>
      <c r="E2203" s="64"/>
      <c r="F2203" s="101"/>
      <c r="K2203" s="350"/>
    </row>
    <row r="2204" spans="1:11" ht="42.75" outlineLevel="2">
      <c r="A2204" s="290" t="s">
        <v>3213</v>
      </c>
      <c r="B2204" s="88" t="s">
        <v>5263</v>
      </c>
      <c r="C2204" s="41" t="s">
        <v>545</v>
      </c>
      <c r="D2204" s="44">
        <v>1</v>
      </c>
      <c r="E2204" s="64"/>
      <c r="F2204" s="101">
        <f t="shared" si="63"/>
        <v>0</v>
      </c>
      <c r="K2204" s="350"/>
    </row>
    <row r="2205" spans="1:11" ht="42.75" outlineLevel="2">
      <c r="A2205" s="290" t="s">
        <v>3214</v>
      </c>
      <c r="B2205" s="88" t="s">
        <v>3215</v>
      </c>
      <c r="C2205" s="41" t="s">
        <v>545</v>
      </c>
      <c r="D2205" s="44">
        <v>1</v>
      </c>
      <c r="E2205" s="64"/>
      <c r="F2205" s="101">
        <f t="shared" si="63"/>
        <v>0</v>
      </c>
      <c r="K2205" s="350"/>
    </row>
    <row r="2206" spans="1:11" ht="20.100000000000001" customHeight="1" outlineLevel="2">
      <c r="A2206" s="52"/>
      <c r="B2206" s="234"/>
      <c r="C2206" s="41"/>
      <c r="D2206" s="44"/>
      <c r="E2206" s="64"/>
      <c r="F2206" s="101"/>
      <c r="K2206" s="350"/>
    </row>
    <row r="2207" spans="1:11" ht="20.100000000000001" customHeight="1" outlineLevel="2">
      <c r="A2207" s="52" t="s">
        <v>1978</v>
      </c>
      <c r="B2207" s="234" t="s">
        <v>4609</v>
      </c>
      <c r="C2207" s="41"/>
      <c r="D2207" s="44"/>
      <c r="E2207" s="64"/>
      <c r="F2207" s="101"/>
      <c r="K2207" s="350"/>
    </row>
    <row r="2208" spans="1:11" ht="42.75" outlineLevel="2">
      <c r="A2208" s="290" t="s">
        <v>3216</v>
      </c>
      <c r="B2208" s="88" t="s">
        <v>5264</v>
      </c>
      <c r="C2208" s="41" t="s">
        <v>545</v>
      </c>
      <c r="D2208" s="44">
        <v>1</v>
      </c>
      <c r="E2208" s="64"/>
      <c r="F2208" s="101">
        <f t="shared" si="63"/>
        <v>0</v>
      </c>
      <c r="K2208" s="350"/>
    </row>
    <row r="2209" spans="1:11" ht="42.75" outlineLevel="2">
      <c r="A2209" s="290" t="s">
        <v>3217</v>
      </c>
      <c r="B2209" s="88" t="s">
        <v>3218</v>
      </c>
      <c r="C2209" s="41" t="s">
        <v>545</v>
      </c>
      <c r="D2209" s="44">
        <v>1</v>
      </c>
      <c r="E2209" s="64"/>
      <c r="F2209" s="101">
        <f t="shared" si="63"/>
        <v>0</v>
      </c>
      <c r="K2209" s="350"/>
    </row>
    <row r="2210" spans="1:11" ht="42.75" outlineLevel="2">
      <c r="A2210" s="290" t="s">
        <v>3219</v>
      </c>
      <c r="B2210" s="88" t="s">
        <v>5265</v>
      </c>
      <c r="C2210" s="41" t="s">
        <v>2938</v>
      </c>
      <c r="D2210" s="44">
        <v>30</v>
      </c>
      <c r="E2210" s="64"/>
      <c r="F2210" s="101">
        <f t="shared" si="63"/>
        <v>0</v>
      </c>
      <c r="K2210" s="350"/>
    </row>
    <row r="2211" spans="1:11" ht="42.75" outlineLevel="2">
      <c r="A2211" s="290" t="s">
        <v>3220</v>
      </c>
      <c r="B2211" s="88" t="s">
        <v>3221</v>
      </c>
      <c r="C2211" s="41" t="s">
        <v>2939</v>
      </c>
      <c r="D2211" s="44">
        <v>88</v>
      </c>
      <c r="E2211" s="64"/>
      <c r="F2211" s="101">
        <f t="shared" si="63"/>
        <v>0</v>
      </c>
      <c r="K2211" s="350"/>
    </row>
    <row r="2212" spans="1:11" ht="28.5" outlineLevel="2">
      <c r="A2212" s="290" t="s">
        <v>3222</v>
      </c>
      <c r="B2212" s="88" t="s">
        <v>5266</v>
      </c>
      <c r="C2212" s="41" t="s">
        <v>545</v>
      </c>
      <c r="D2212" s="44">
        <v>1</v>
      </c>
      <c r="E2212" s="64"/>
      <c r="F2212" s="101">
        <f t="shared" si="63"/>
        <v>0</v>
      </c>
      <c r="K2212" s="350"/>
    </row>
    <row r="2213" spans="1:11" ht="28.5" outlineLevel="2">
      <c r="A2213" s="290" t="s">
        <v>3223</v>
      </c>
      <c r="B2213" s="88" t="s">
        <v>5267</v>
      </c>
      <c r="C2213" s="41" t="s">
        <v>545</v>
      </c>
      <c r="D2213" s="44">
        <v>1</v>
      </c>
      <c r="E2213" s="64"/>
      <c r="F2213" s="101">
        <f t="shared" si="63"/>
        <v>0</v>
      </c>
      <c r="K2213" s="350"/>
    </row>
    <row r="2214" spans="1:11" ht="20.100000000000001" customHeight="1" outlineLevel="2">
      <c r="A2214" s="52"/>
      <c r="B2214" s="234"/>
      <c r="C2214" s="41"/>
      <c r="D2214" s="44"/>
      <c r="E2214" s="64"/>
      <c r="F2214" s="101"/>
      <c r="K2214" s="350"/>
    </row>
    <row r="2215" spans="1:11" ht="20.100000000000001" customHeight="1" outlineLevel="2">
      <c r="A2215" s="52" t="s">
        <v>1979</v>
      </c>
      <c r="B2215" s="234" t="s">
        <v>4610</v>
      </c>
      <c r="C2215" s="41"/>
      <c r="D2215" s="44"/>
      <c r="E2215" s="64"/>
      <c r="F2215" s="101"/>
      <c r="K2215" s="350"/>
    </row>
    <row r="2216" spans="1:11" ht="28.5" outlineLevel="2">
      <c r="A2216" s="290" t="s">
        <v>3224</v>
      </c>
      <c r="B2216" s="88" t="s">
        <v>5268</v>
      </c>
      <c r="C2216" s="41" t="s">
        <v>73</v>
      </c>
      <c r="D2216" s="44">
        <v>20090</v>
      </c>
      <c r="E2216" s="64"/>
      <c r="F2216" s="101">
        <f t="shared" si="63"/>
        <v>0</v>
      </c>
      <c r="K2216" s="350"/>
    </row>
    <row r="2217" spans="1:11" ht="42.75" outlineLevel="2">
      <c r="A2217" s="290" t="s">
        <v>3225</v>
      </c>
      <c r="B2217" s="88" t="s">
        <v>5269</v>
      </c>
      <c r="C2217" s="41" t="s">
        <v>73</v>
      </c>
      <c r="D2217" s="44">
        <v>3790</v>
      </c>
      <c r="E2217" s="64"/>
      <c r="F2217" s="101">
        <f t="shared" si="63"/>
        <v>0</v>
      </c>
      <c r="K2217" s="350"/>
    </row>
    <row r="2218" spans="1:11" ht="28.5" outlineLevel="2">
      <c r="A2218" s="290" t="s">
        <v>3226</v>
      </c>
      <c r="B2218" s="88" t="s">
        <v>5270</v>
      </c>
      <c r="C2218" s="41" t="s">
        <v>545</v>
      </c>
      <c r="D2218" s="44">
        <v>500</v>
      </c>
      <c r="E2218" s="64"/>
      <c r="F2218" s="101">
        <f t="shared" si="63"/>
        <v>0</v>
      </c>
      <c r="K2218" s="350"/>
    </row>
    <row r="2219" spans="1:11" ht="20.100000000000001" customHeight="1" outlineLevel="2">
      <c r="A2219" s="52"/>
      <c r="B2219" s="234"/>
      <c r="C2219" s="41"/>
      <c r="D2219" s="44"/>
      <c r="E2219" s="64"/>
      <c r="F2219" s="101"/>
      <c r="K2219" s="350"/>
    </row>
    <row r="2220" spans="1:11" ht="20.100000000000001" customHeight="1" outlineLevel="2">
      <c r="A2220" s="52" t="s">
        <v>1980</v>
      </c>
      <c r="B2220" s="234" t="s">
        <v>4611</v>
      </c>
      <c r="C2220" s="41"/>
      <c r="D2220" s="44"/>
      <c r="E2220" s="64"/>
      <c r="F2220" s="101"/>
      <c r="K2220" s="350"/>
    </row>
    <row r="2221" spans="1:11" ht="57" outlineLevel="2">
      <c r="A2221" s="290" t="s">
        <v>3227</v>
      </c>
      <c r="B2221" s="88" t="s">
        <v>5271</v>
      </c>
      <c r="C2221" s="41" t="s">
        <v>73</v>
      </c>
      <c r="D2221" s="44">
        <v>19290</v>
      </c>
      <c r="E2221" s="64"/>
      <c r="F2221" s="101">
        <f t="shared" si="63"/>
        <v>0</v>
      </c>
      <c r="K2221" s="350"/>
    </row>
    <row r="2222" spans="1:11" ht="85.5" outlineLevel="2">
      <c r="A2222" s="290" t="s">
        <v>3228</v>
      </c>
      <c r="B2222" s="88" t="s">
        <v>5272</v>
      </c>
      <c r="C2222" s="41" t="s">
        <v>545</v>
      </c>
      <c r="D2222" s="44">
        <v>18587</v>
      </c>
      <c r="E2222" s="64"/>
      <c r="F2222" s="101">
        <f t="shared" si="63"/>
        <v>0</v>
      </c>
      <c r="K2222" s="350"/>
    </row>
    <row r="2223" spans="1:11" ht="20.100000000000001" customHeight="1" outlineLevel="2">
      <c r="A2223" s="290" t="s">
        <v>3229</v>
      </c>
      <c r="B2223" s="88" t="s">
        <v>5273</v>
      </c>
      <c r="C2223" s="41" t="s">
        <v>307</v>
      </c>
      <c r="D2223" s="44">
        <v>6000</v>
      </c>
      <c r="E2223" s="64"/>
      <c r="F2223" s="101">
        <f t="shared" si="63"/>
        <v>0</v>
      </c>
      <c r="K2223" s="350"/>
    </row>
    <row r="2224" spans="1:11" ht="20.100000000000001" customHeight="1" outlineLevel="2">
      <c r="A2224" s="290" t="s">
        <v>3230</v>
      </c>
      <c r="B2224" s="88" t="s">
        <v>5274</v>
      </c>
      <c r="C2224" s="41" t="s">
        <v>307</v>
      </c>
      <c r="D2224" s="44">
        <v>350</v>
      </c>
      <c r="E2224" s="64"/>
      <c r="F2224" s="101">
        <f t="shared" si="63"/>
        <v>0</v>
      </c>
      <c r="K2224" s="350"/>
    </row>
    <row r="2225" spans="1:11" ht="20.100000000000001" customHeight="1" outlineLevel="2">
      <c r="A2225" s="290" t="s">
        <v>3231</v>
      </c>
      <c r="B2225" s="88" t="s">
        <v>5275</v>
      </c>
      <c r="C2225" s="41" t="s">
        <v>73</v>
      </c>
      <c r="D2225" s="44">
        <v>1500</v>
      </c>
      <c r="E2225" s="64"/>
      <c r="F2225" s="101">
        <f t="shared" si="63"/>
        <v>0</v>
      </c>
      <c r="K2225" s="350"/>
    </row>
    <row r="2226" spans="1:11" ht="20.100000000000001" customHeight="1" outlineLevel="1">
      <c r="A2226" s="31"/>
      <c r="B2226" s="233"/>
      <c r="C2226" s="6"/>
      <c r="D2226" s="64"/>
      <c r="E2226" s="64"/>
      <c r="F2226" s="101"/>
      <c r="K2226" s="350"/>
    </row>
    <row r="2227" spans="1:11" ht="20.100000000000001" customHeight="1" outlineLevel="1">
      <c r="A2227" s="106" t="s">
        <v>1981</v>
      </c>
      <c r="B2227" s="236" t="s">
        <v>2038</v>
      </c>
      <c r="C2227" s="136"/>
      <c r="D2227" s="98"/>
      <c r="E2227" s="98"/>
      <c r="F2227" s="108">
        <f>SUBTOTAL(9,F2228:F2263)</f>
        <v>0</v>
      </c>
      <c r="G2227" s="485" t="s">
        <v>3053</v>
      </c>
      <c r="H2227" s="462">
        <f>+F2227</f>
        <v>0</v>
      </c>
      <c r="K2227" s="350"/>
    </row>
    <row r="2228" spans="1:11" ht="20.100000000000001" customHeight="1" outlineLevel="2">
      <c r="A2228" s="52" t="s">
        <v>1982</v>
      </c>
      <c r="B2228" s="234" t="s">
        <v>544</v>
      </c>
      <c r="C2228" s="24"/>
      <c r="D2228" s="63"/>
      <c r="E2228" s="103"/>
      <c r="F2228" s="101"/>
      <c r="K2228" s="350"/>
    </row>
    <row r="2229" spans="1:11" ht="42.75" outlineLevel="2">
      <c r="A2229" s="31" t="s">
        <v>1983</v>
      </c>
      <c r="B2229" s="238" t="s">
        <v>5276</v>
      </c>
      <c r="C2229" s="24" t="s">
        <v>545</v>
      </c>
      <c r="D2229" s="63">
        <v>8</v>
      </c>
      <c r="E2229" s="192"/>
      <c r="F2229" s="101">
        <f>TRUNC(E2229*D2229,2)</f>
        <v>0</v>
      </c>
      <c r="K2229" s="350"/>
    </row>
    <row r="2230" spans="1:11" ht="42.75" outlineLevel="2">
      <c r="A2230" s="31" t="s">
        <v>1984</v>
      </c>
      <c r="B2230" s="238" t="s">
        <v>5277</v>
      </c>
      <c r="C2230" s="24" t="s">
        <v>545</v>
      </c>
      <c r="D2230" s="63">
        <v>3</v>
      </c>
      <c r="E2230" s="192"/>
      <c r="F2230" s="101">
        <f t="shared" ref="F2230:F2235" si="64">TRUNC(E2230*D2230,2)</f>
        <v>0</v>
      </c>
      <c r="K2230" s="350"/>
    </row>
    <row r="2231" spans="1:11" ht="42.75" outlineLevel="2">
      <c r="A2231" s="31" t="s">
        <v>1985</v>
      </c>
      <c r="B2231" s="238" t="s">
        <v>5278</v>
      </c>
      <c r="C2231" s="24" t="s">
        <v>545</v>
      </c>
      <c r="D2231" s="63">
        <v>45</v>
      </c>
      <c r="E2231" s="192"/>
      <c r="F2231" s="101">
        <f t="shared" si="64"/>
        <v>0</v>
      </c>
      <c r="K2231" s="350"/>
    </row>
    <row r="2232" spans="1:11" ht="42.75" outlineLevel="2">
      <c r="A2232" s="31" t="s">
        <v>1986</v>
      </c>
      <c r="B2232" s="238" t="s">
        <v>5279</v>
      </c>
      <c r="C2232" s="24" t="s">
        <v>545</v>
      </c>
      <c r="D2232" s="63">
        <v>56</v>
      </c>
      <c r="E2232" s="192"/>
      <c r="F2232" s="101">
        <f t="shared" si="64"/>
        <v>0</v>
      </c>
      <c r="K2232" s="350"/>
    </row>
    <row r="2233" spans="1:11" ht="42.75" outlineLevel="2">
      <c r="A2233" s="31" t="s">
        <v>1987</v>
      </c>
      <c r="B2233" s="238" t="s">
        <v>5280</v>
      </c>
      <c r="C2233" s="24" t="s">
        <v>543</v>
      </c>
      <c r="D2233" s="63">
        <v>6</v>
      </c>
      <c r="E2233" s="192"/>
      <c r="F2233" s="101">
        <f t="shared" si="64"/>
        <v>0</v>
      </c>
      <c r="K2233" s="350"/>
    </row>
    <row r="2234" spans="1:11" ht="42.75" outlineLevel="2">
      <c r="A2234" s="31" t="s">
        <v>1988</v>
      </c>
      <c r="B2234" s="238" t="s">
        <v>5281</v>
      </c>
      <c r="C2234" s="24" t="s">
        <v>545</v>
      </c>
      <c r="D2234" s="63">
        <v>2</v>
      </c>
      <c r="E2234" s="192"/>
      <c r="F2234" s="101">
        <f t="shared" si="64"/>
        <v>0</v>
      </c>
      <c r="K2234" s="350"/>
    </row>
    <row r="2235" spans="1:11" ht="42.75" outlineLevel="2">
      <c r="A2235" s="31" t="s">
        <v>1989</v>
      </c>
      <c r="B2235" s="238" t="s">
        <v>5282</v>
      </c>
      <c r="C2235" s="24" t="s">
        <v>545</v>
      </c>
      <c r="D2235" s="63">
        <v>1</v>
      </c>
      <c r="E2235" s="192"/>
      <c r="F2235" s="101">
        <f t="shared" si="64"/>
        <v>0</v>
      </c>
      <c r="K2235" s="350"/>
    </row>
    <row r="2236" spans="1:11" ht="42.75" outlineLevel="2">
      <c r="A2236" s="31" t="s">
        <v>1990</v>
      </c>
      <c r="B2236" s="238" t="s">
        <v>5283</v>
      </c>
      <c r="C2236" s="24" t="s">
        <v>545</v>
      </c>
      <c r="D2236" s="63">
        <v>15</v>
      </c>
      <c r="E2236" s="192"/>
      <c r="F2236" s="101">
        <f t="shared" ref="F2236:F2241" si="65">TRUNC(E2236*D2236,2)</f>
        <v>0</v>
      </c>
      <c r="K2236" s="350"/>
    </row>
    <row r="2237" spans="1:11" ht="28.5" outlineLevel="2">
      <c r="A2237" s="31" t="s">
        <v>1991</v>
      </c>
      <c r="B2237" s="238" t="s">
        <v>5284</v>
      </c>
      <c r="C2237" s="24" t="s">
        <v>545</v>
      </c>
      <c r="D2237" s="63">
        <v>2</v>
      </c>
      <c r="E2237" s="192"/>
      <c r="F2237" s="101">
        <f t="shared" si="65"/>
        <v>0</v>
      </c>
      <c r="K2237" s="350"/>
    </row>
    <row r="2238" spans="1:11" ht="42.75" outlineLevel="2">
      <c r="A2238" s="31" t="s">
        <v>1992</v>
      </c>
      <c r="B2238" s="238" t="s">
        <v>5285</v>
      </c>
      <c r="C2238" s="24" t="s">
        <v>545</v>
      </c>
      <c r="D2238" s="63">
        <v>2</v>
      </c>
      <c r="E2238" s="192"/>
      <c r="F2238" s="101">
        <f t="shared" si="65"/>
        <v>0</v>
      </c>
      <c r="K2238" s="350"/>
    </row>
    <row r="2239" spans="1:11" ht="42.75" outlineLevel="2">
      <c r="A2239" s="31" t="s">
        <v>1993</v>
      </c>
      <c r="B2239" s="238" t="s">
        <v>5286</v>
      </c>
      <c r="C2239" s="24" t="s">
        <v>545</v>
      </c>
      <c r="D2239" s="63">
        <v>3</v>
      </c>
      <c r="E2239" s="192"/>
      <c r="F2239" s="101">
        <f t="shared" si="65"/>
        <v>0</v>
      </c>
      <c r="K2239" s="350"/>
    </row>
    <row r="2240" spans="1:11" ht="42.75" outlineLevel="2">
      <c r="A2240" s="31" t="s">
        <v>1994</v>
      </c>
      <c r="B2240" s="238" t="s">
        <v>5287</v>
      </c>
      <c r="C2240" s="24" t="s">
        <v>545</v>
      </c>
      <c r="D2240" s="63">
        <v>2</v>
      </c>
      <c r="E2240" s="192"/>
      <c r="F2240" s="101">
        <f t="shared" si="65"/>
        <v>0</v>
      </c>
      <c r="K2240" s="350"/>
    </row>
    <row r="2241" spans="1:11" ht="42.75" outlineLevel="2">
      <c r="A2241" s="31" t="s">
        <v>1995</v>
      </c>
      <c r="B2241" s="238" t="s">
        <v>5288</v>
      </c>
      <c r="C2241" s="24" t="s">
        <v>545</v>
      </c>
      <c r="D2241" s="63">
        <v>1</v>
      </c>
      <c r="E2241" s="192"/>
      <c r="F2241" s="101">
        <f t="shared" si="65"/>
        <v>0</v>
      </c>
      <c r="K2241" s="350"/>
    </row>
    <row r="2242" spans="1:11" ht="20.100000000000001" customHeight="1" outlineLevel="2">
      <c r="A2242" s="31"/>
      <c r="B2242" s="238"/>
      <c r="C2242" s="24"/>
      <c r="D2242" s="63"/>
      <c r="E2242" s="192"/>
      <c r="F2242" s="101"/>
      <c r="K2242" s="350"/>
    </row>
    <row r="2243" spans="1:11" ht="20.100000000000001" customHeight="1" outlineLevel="2">
      <c r="A2243" s="52" t="s">
        <v>1996</v>
      </c>
      <c r="B2243" s="234" t="s">
        <v>1902</v>
      </c>
      <c r="C2243" s="24"/>
      <c r="D2243" s="63"/>
      <c r="E2243" s="192"/>
      <c r="F2243" s="101"/>
      <c r="K2243" s="350"/>
    </row>
    <row r="2244" spans="1:11" ht="42.75" outlineLevel="2">
      <c r="A2244" s="31" t="s">
        <v>1997</v>
      </c>
      <c r="B2244" s="238" t="s">
        <v>5289</v>
      </c>
      <c r="C2244" s="24" t="s">
        <v>545</v>
      </c>
      <c r="D2244" s="63">
        <v>1852</v>
      </c>
      <c r="E2244" s="192"/>
      <c r="F2244" s="101">
        <f>TRUNC(E2244*D2244,2)</f>
        <v>0</v>
      </c>
      <c r="K2244" s="350"/>
    </row>
    <row r="2245" spans="1:11" ht="42.75" outlineLevel="2">
      <c r="A2245" s="31" t="s">
        <v>1998</v>
      </c>
      <c r="B2245" s="238" t="s">
        <v>5290</v>
      </c>
      <c r="C2245" s="24" t="s">
        <v>545</v>
      </c>
      <c r="D2245" s="63">
        <v>1546</v>
      </c>
      <c r="E2245" s="192"/>
      <c r="F2245" s="101">
        <f>TRUNC(E2245*D2245,2)</f>
        <v>0</v>
      </c>
      <c r="K2245" s="350"/>
    </row>
    <row r="2246" spans="1:11" ht="42.75" outlineLevel="2">
      <c r="A2246" s="31" t="s">
        <v>1999</v>
      </c>
      <c r="B2246" s="238" t="s">
        <v>5291</v>
      </c>
      <c r="C2246" s="24" t="s">
        <v>545</v>
      </c>
      <c r="D2246" s="63">
        <v>79</v>
      </c>
      <c r="E2246" s="192"/>
      <c r="F2246" s="101">
        <f>TRUNC(E2246*D2246,2)</f>
        <v>0</v>
      </c>
      <c r="K2246" s="350"/>
    </row>
    <row r="2247" spans="1:11" ht="42.75" outlineLevel="2">
      <c r="A2247" s="31" t="s">
        <v>2000</v>
      </c>
      <c r="B2247" s="238" t="s">
        <v>5292</v>
      </c>
      <c r="C2247" s="24" t="s">
        <v>545</v>
      </c>
      <c r="D2247" s="63">
        <v>33</v>
      </c>
      <c r="E2247" s="192"/>
      <c r="F2247" s="101">
        <f>TRUNC(E2247*D2247,2)</f>
        <v>0</v>
      </c>
      <c r="K2247" s="350"/>
    </row>
    <row r="2248" spans="1:11" ht="42.75" outlineLevel="2">
      <c r="A2248" s="31" t="s">
        <v>2001</v>
      </c>
      <c r="B2248" s="238" t="s">
        <v>5293</v>
      </c>
      <c r="C2248" s="24" t="s">
        <v>545</v>
      </c>
      <c r="D2248" s="63">
        <v>16</v>
      </c>
      <c r="E2248" s="192"/>
      <c r="F2248" s="101">
        <f>TRUNC(E2248*D2248,2)</f>
        <v>0</v>
      </c>
      <c r="K2248" s="350"/>
    </row>
    <row r="2249" spans="1:11" ht="20.100000000000001" customHeight="1" outlineLevel="2">
      <c r="A2249" s="31"/>
      <c r="B2249" s="238"/>
      <c r="C2249" s="24"/>
      <c r="D2249" s="63"/>
      <c r="E2249" s="192"/>
      <c r="F2249" s="101"/>
      <c r="K2249" s="350"/>
    </row>
    <row r="2250" spans="1:11" ht="20.100000000000001" customHeight="1" outlineLevel="2">
      <c r="A2250" s="52" t="s">
        <v>2002</v>
      </c>
      <c r="B2250" s="242" t="s">
        <v>2037</v>
      </c>
      <c r="C2250" s="24"/>
      <c r="D2250" s="63"/>
      <c r="E2250" s="192"/>
      <c r="F2250" s="101"/>
      <c r="K2250" s="350"/>
    </row>
    <row r="2251" spans="1:11" ht="42.75" outlineLevel="2">
      <c r="A2251" s="31" t="s">
        <v>2003</v>
      </c>
      <c r="B2251" s="238" t="s">
        <v>5294</v>
      </c>
      <c r="C2251" s="24" t="s">
        <v>545</v>
      </c>
      <c r="D2251" s="63">
        <v>1</v>
      </c>
      <c r="E2251" s="192"/>
      <c r="F2251" s="101">
        <f>TRUNC(E2251*D2251,2)</f>
        <v>0</v>
      </c>
      <c r="K2251" s="350"/>
    </row>
    <row r="2252" spans="1:11" ht="20.100000000000001" customHeight="1" outlineLevel="2">
      <c r="A2252" s="31"/>
      <c r="B2252" s="238"/>
      <c r="C2252" s="24"/>
      <c r="D2252" s="63"/>
      <c r="E2252" s="192"/>
      <c r="F2252" s="101"/>
      <c r="K2252" s="350"/>
    </row>
    <row r="2253" spans="1:11" ht="20.100000000000001" customHeight="1" outlineLevel="2">
      <c r="A2253" s="52" t="s">
        <v>2004</v>
      </c>
      <c r="B2253" s="242" t="s">
        <v>585</v>
      </c>
      <c r="C2253" s="24"/>
      <c r="D2253" s="63"/>
      <c r="E2253" s="192"/>
      <c r="F2253" s="101"/>
      <c r="K2253" s="350"/>
    </row>
    <row r="2254" spans="1:11" ht="42.75" outlineLevel="2">
      <c r="A2254" s="31" t="s">
        <v>2005</v>
      </c>
      <c r="B2254" s="238" t="s">
        <v>5295</v>
      </c>
      <c r="C2254" s="24" t="s">
        <v>73</v>
      </c>
      <c r="D2254" s="63">
        <v>7667.92</v>
      </c>
      <c r="E2254" s="192"/>
      <c r="F2254" s="101">
        <f>TRUNC(E2254*D2254,2)</f>
        <v>0</v>
      </c>
      <c r="K2254" s="350"/>
    </row>
    <row r="2255" spans="1:11" ht="42.75" outlineLevel="2">
      <c r="A2255" s="31" t="s">
        <v>2006</v>
      </c>
      <c r="B2255" s="238" t="s">
        <v>5296</v>
      </c>
      <c r="C2255" s="24" t="s">
        <v>73</v>
      </c>
      <c r="D2255" s="63">
        <v>2520</v>
      </c>
      <c r="E2255" s="192"/>
      <c r="F2255" s="101">
        <f>TRUNC(E2255*D2255,2)</f>
        <v>0</v>
      </c>
      <c r="K2255" s="350"/>
    </row>
    <row r="2256" spans="1:11" ht="42.75" outlineLevel="2">
      <c r="A2256" s="31" t="s">
        <v>2007</v>
      </c>
      <c r="B2256" s="238" t="s">
        <v>5297</v>
      </c>
      <c r="C2256" s="24" t="s">
        <v>545</v>
      </c>
      <c r="D2256" s="63">
        <v>16</v>
      </c>
      <c r="E2256" s="192"/>
      <c r="F2256" s="101">
        <f>TRUNC(E2256*D2256,2)</f>
        <v>0</v>
      </c>
      <c r="K2256" s="350"/>
    </row>
    <row r="2257" spans="1:11" ht="20.100000000000001" customHeight="1" outlineLevel="2">
      <c r="A2257" s="31"/>
      <c r="B2257" s="32"/>
      <c r="C2257" s="43"/>
      <c r="D2257" s="39"/>
      <c r="E2257" s="192"/>
      <c r="F2257" s="101"/>
      <c r="K2257" s="350"/>
    </row>
    <row r="2258" spans="1:11" ht="20.100000000000001" customHeight="1" outlineLevel="2">
      <c r="A2258" s="52" t="s">
        <v>2008</v>
      </c>
      <c r="B2258" s="234" t="s">
        <v>1798</v>
      </c>
      <c r="C2258" s="24"/>
      <c r="D2258" s="63"/>
      <c r="E2258" s="192"/>
      <c r="F2258" s="101"/>
      <c r="K2258" s="350"/>
    </row>
    <row r="2259" spans="1:11" ht="57" outlineLevel="2">
      <c r="A2259" s="31" t="s">
        <v>2009</v>
      </c>
      <c r="B2259" s="235" t="s">
        <v>5483</v>
      </c>
      <c r="C2259" s="24" t="s">
        <v>577</v>
      </c>
      <c r="D2259" s="63">
        <v>15</v>
      </c>
      <c r="E2259" s="192"/>
      <c r="F2259" s="101">
        <f>TRUNC(E2259*D2259,2)</f>
        <v>0</v>
      </c>
      <c r="K2259" s="350"/>
    </row>
    <row r="2260" spans="1:11" ht="28.5" outlineLevel="2">
      <c r="A2260" s="31" t="s">
        <v>2010</v>
      </c>
      <c r="B2260" s="235" t="s">
        <v>5298</v>
      </c>
      <c r="C2260" s="24" t="s">
        <v>545</v>
      </c>
      <c r="D2260" s="63">
        <v>1</v>
      </c>
      <c r="E2260" s="192"/>
      <c r="F2260" s="101">
        <f>TRUNC(E2260*D2260,2)</f>
        <v>0</v>
      </c>
      <c r="K2260" s="350"/>
    </row>
    <row r="2261" spans="1:11" ht="28.5" outlineLevel="2">
      <c r="A2261" s="31" t="s">
        <v>2011</v>
      </c>
      <c r="B2261" s="235" t="s">
        <v>906</v>
      </c>
      <c r="C2261" s="24" t="s">
        <v>545</v>
      </c>
      <c r="D2261" s="63">
        <v>1</v>
      </c>
      <c r="E2261" s="192"/>
      <c r="F2261" s="101">
        <f>TRUNC(E2261*D2261,2)</f>
        <v>0</v>
      </c>
      <c r="K2261" s="350"/>
    </row>
    <row r="2262" spans="1:11" ht="28.5" outlineLevel="2">
      <c r="A2262" s="31" t="s">
        <v>2012</v>
      </c>
      <c r="B2262" s="235" t="s">
        <v>5299</v>
      </c>
      <c r="C2262" s="24" t="s">
        <v>545</v>
      </c>
      <c r="D2262" s="63">
        <v>1</v>
      </c>
      <c r="E2262" s="192"/>
      <c r="F2262" s="101">
        <f>TRUNC(E2262*D2262,2)</f>
        <v>0</v>
      </c>
      <c r="K2262" s="350"/>
    </row>
    <row r="2263" spans="1:11" ht="20.100000000000001" customHeight="1" outlineLevel="1">
      <c r="A2263" s="2"/>
      <c r="B2263" s="212"/>
      <c r="C2263" s="6"/>
      <c r="D2263" s="64"/>
      <c r="E2263" s="64"/>
      <c r="F2263" s="101"/>
      <c r="K2263" s="350"/>
    </row>
    <row r="2264" spans="1:11" ht="20.100000000000001" customHeight="1" outlineLevel="1">
      <c r="A2264" s="106" t="s">
        <v>2013</v>
      </c>
      <c r="B2264" s="141" t="s">
        <v>2039</v>
      </c>
      <c r="C2264" s="138"/>
      <c r="D2264" s="139"/>
      <c r="E2264" s="98"/>
      <c r="F2264" s="108">
        <f>SUBTOTAL(9,F2265:F2289)</f>
        <v>0</v>
      </c>
      <c r="G2264" s="485" t="s">
        <v>3053</v>
      </c>
      <c r="H2264" s="462">
        <f>+F2264</f>
        <v>0</v>
      </c>
      <c r="K2264" s="350"/>
    </row>
    <row r="2265" spans="1:11" ht="20.100000000000001" customHeight="1" outlineLevel="2">
      <c r="A2265" s="52" t="s">
        <v>2014</v>
      </c>
      <c r="B2265" s="234" t="s">
        <v>2040</v>
      </c>
      <c r="C2265" s="24"/>
      <c r="D2265" s="63"/>
      <c r="E2265" s="103"/>
      <c r="F2265" s="101"/>
      <c r="K2265" s="350"/>
    </row>
    <row r="2266" spans="1:11" ht="107.25" customHeight="1" outlineLevel="2">
      <c r="A2266" s="31" t="s">
        <v>2015</v>
      </c>
      <c r="B2266" s="235" t="s">
        <v>5300</v>
      </c>
      <c r="C2266" s="24" t="s">
        <v>545</v>
      </c>
      <c r="D2266" s="63">
        <v>1</v>
      </c>
      <c r="E2266" s="103"/>
      <c r="F2266" s="101">
        <f>TRUNC(E2266*D2266,2)</f>
        <v>0</v>
      </c>
      <c r="K2266" s="350"/>
    </row>
    <row r="2267" spans="1:11" ht="99.75" outlineLevel="2">
      <c r="A2267" s="31" t="s">
        <v>2016</v>
      </c>
      <c r="B2267" s="235" t="s">
        <v>5301</v>
      </c>
      <c r="C2267" s="24" t="s">
        <v>545</v>
      </c>
      <c r="D2267" s="63">
        <v>1</v>
      </c>
      <c r="E2267" s="103"/>
      <c r="F2267" s="101">
        <f>TRUNC(E2267*D2267,2)</f>
        <v>0</v>
      </c>
      <c r="K2267" s="350"/>
    </row>
    <row r="2268" spans="1:11" ht="114" outlineLevel="2">
      <c r="A2268" s="31" t="s">
        <v>2017</v>
      </c>
      <c r="B2268" s="235" t="s">
        <v>5302</v>
      </c>
      <c r="C2268" s="24" t="s">
        <v>545</v>
      </c>
      <c r="D2268" s="63">
        <v>2</v>
      </c>
      <c r="E2268" s="103"/>
      <c r="F2268" s="101">
        <f>TRUNC(E2268*D2268,2)</f>
        <v>0</v>
      </c>
      <c r="K2268" s="350"/>
    </row>
    <row r="2269" spans="1:11" ht="57" outlineLevel="2">
      <c r="A2269" s="31" t="s">
        <v>2018</v>
      </c>
      <c r="B2269" s="235" t="s">
        <v>5303</v>
      </c>
      <c r="C2269" s="41" t="s">
        <v>545</v>
      </c>
      <c r="D2269" s="63">
        <v>2</v>
      </c>
      <c r="E2269" s="103"/>
      <c r="F2269" s="101">
        <f>TRUNC(E2269*D2269,2)</f>
        <v>0</v>
      </c>
      <c r="K2269" s="350"/>
    </row>
    <row r="2270" spans="1:11" ht="20.100000000000001" customHeight="1" outlineLevel="2">
      <c r="A2270" s="31"/>
      <c r="B2270" s="235"/>
      <c r="C2270" s="24"/>
      <c r="D2270" s="63"/>
      <c r="E2270" s="103"/>
      <c r="F2270" s="101"/>
      <c r="K2270" s="350"/>
    </row>
    <row r="2271" spans="1:11" ht="20.100000000000001" customHeight="1" outlineLevel="2">
      <c r="A2271" s="52" t="s">
        <v>2019</v>
      </c>
      <c r="B2271" s="234" t="s">
        <v>2041</v>
      </c>
      <c r="C2271" s="41"/>
      <c r="D2271" s="63"/>
      <c r="E2271" s="103"/>
      <c r="F2271" s="101"/>
      <c r="K2271" s="350"/>
    </row>
    <row r="2272" spans="1:11" ht="28.5" outlineLevel="2">
      <c r="A2272" s="31" t="s">
        <v>2020</v>
      </c>
      <c r="B2272" s="235" t="s">
        <v>546</v>
      </c>
      <c r="C2272" s="41" t="s">
        <v>545</v>
      </c>
      <c r="D2272" s="63">
        <v>2</v>
      </c>
      <c r="E2272" s="103"/>
      <c r="F2272" s="101">
        <f>TRUNC(E2272*D2272,2)</f>
        <v>0</v>
      </c>
      <c r="K2272" s="350"/>
    </row>
    <row r="2273" spans="1:14" ht="71.25" outlineLevel="2">
      <c r="A2273" s="31" t="s">
        <v>2021</v>
      </c>
      <c r="B2273" s="235" t="s">
        <v>5304</v>
      </c>
      <c r="C2273" s="41" t="s">
        <v>545</v>
      </c>
      <c r="D2273" s="63">
        <v>2</v>
      </c>
      <c r="E2273" s="103"/>
      <c r="F2273" s="101">
        <f>TRUNC(E2273*D2273,2)</f>
        <v>0</v>
      </c>
      <c r="K2273" s="350"/>
    </row>
    <row r="2274" spans="1:14" ht="20.100000000000001" customHeight="1" outlineLevel="2">
      <c r="A2274" s="31"/>
      <c r="B2274" s="235"/>
      <c r="C2274" s="41"/>
      <c r="D2274" s="63"/>
      <c r="E2274" s="103"/>
      <c r="F2274" s="101"/>
      <c r="K2274" s="350"/>
    </row>
    <row r="2275" spans="1:14" ht="20.100000000000001" customHeight="1" outlineLevel="2">
      <c r="A2275" s="52" t="s">
        <v>2022</v>
      </c>
      <c r="B2275" s="234" t="s">
        <v>2042</v>
      </c>
      <c r="C2275" s="41"/>
      <c r="D2275" s="63"/>
      <c r="E2275" s="103"/>
      <c r="F2275" s="101"/>
      <c r="K2275" s="350"/>
    </row>
    <row r="2276" spans="1:14" ht="71.25" outlineLevel="2">
      <c r="A2276" s="31" t="s">
        <v>2023</v>
      </c>
      <c r="B2276" s="235" t="s">
        <v>547</v>
      </c>
      <c r="C2276" s="41" t="s">
        <v>545</v>
      </c>
      <c r="D2276" s="63">
        <v>1</v>
      </c>
      <c r="E2276" s="103"/>
      <c r="F2276" s="101">
        <f t="shared" ref="F2276:F2283" si="66">TRUNC(E2276*D2276,2)</f>
        <v>0</v>
      </c>
      <c r="K2276" s="350"/>
    </row>
    <row r="2277" spans="1:14" ht="42.75" outlineLevel="2">
      <c r="A2277" s="31" t="s">
        <v>2024</v>
      </c>
      <c r="B2277" s="235" t="s">
        <v>548</v>
      </c>
      <c r="C2277" s="41" t="s">
        <v>545</v>
      </c>
      <c r="D2277" s="63">
        <v>1</v>
      </c>
      <c r="E2277" s="103"/>
      <c r="F2277" s="101">
        <f t="shared" si="66"/>
        <v>0</v>
      </c>
      <c r="K2277" s="350"/>
    </row>
    <row r="2278" spans="1:14" ht="42.75" outlineLevel="2">
      <c r="A2278" s="31" t="s">
        <v>2025</v>
      </c>
      <c r="B2278" s="235" t="s">
        <v>549</v>
      </c>
      <c r="C2278" s="41" t="s">
        <v>545</v>
      </c>
      <c r="D2278" s="63">
        <v>1</v>
      </c>
      <c r="E2278" s="103"/>
      <c r="F2278" s="101">
        <f t="shared" si="66"/>
        <v>0</v>
      </c>
      <c r="K2278" s="350"/>
    </row>
    <row r="2279" spans="1:14" s="456" customFormat="1" ht="57" outlineLevel="2">
      <c r="A2279" s="31" t="s">
        <v>2026</v>
      </c>
      <c r="B2279" s="235" t="s">
        <v>550</v>
      </c>
      <c r="C2279" s="41" t="s">
        <v>545</v>
      </c>
      <c r="D2279" s="63">
        <v>1</v>
      </c>
      <c r="E2279" s="103"/>
      <c r="F2279" s="101">
        <f t="shared" si="66"/>
        <v>0</v>
      </c>
      <c r="G2279" s="455"/>
      <c r="K2279" s="350"/>
      <c r="M2279" s="561"/>
      <c r="N2279" s="561"/>
    </row>
    <row r="2280" spans="1:14" s="456" customFormat="1" ht="42.75" outlineLevel="2">
      <c r="A2280" s="31" t="s">
        <v>2942</v>
      </c>
      <c r="B2280" s="235" t="s">
        <v>5305</v>
      </c>
      <c r="C2280" s="41" t="s">
        <v>2938</v>
      </c>
      <c r="D2280" s="63">
        <v>30</v>
      </c>
      <c r="E2280" s="103"/>
      <c r="F2280" s="101">
        <f t="shared" si="66"/>
        <v>0</v>
      </c>
      <c r="G2280" s="455"/>
      <c r="K2280" s="350"/>
      <c r="M2280" s="561"/>
      <c r="N2280" s="561"/>
    </row>
    <row r="2281" spans="1:14" s="456" customFormat="1" ht="28.5" outlineLevel="2">
      <c r="A2281" s="31" t="s">
        <v>2943</v>
      </c>
      <c r="B2281" s="235" t="s">
        <v>5482</v>
      </c>
      <c r="C2281" s="41" t="s">
        <v>2939</v>
      </c>
      <c r="D2281" s="63">
        <v>80</v>
      </c>
      <c r="E2281" s="103"/>
      <c r="F2281" s="101">
        <f t="shared" si="66"/>
        <v>0</v>
      </c>
      <c r="G2281" s="455"/>
      <c r="K2281" s="350"/>
      <c r="M2281" s="561"/>
      <c r="N2281" s="561"/>
    </row>
    <row r="2282" spans="1:14" s="456" customFormat="1" ht="28.5" outlineLevel="2">
      <c r="A2282" s="31" t="s">
        <v>2944</v>
      </c>
      <c r="B2282" s="235" t="s">
        <v>5469</v>
      </c>
      <c r="C2282" s="41" t="s">
        <v>545</v>
      </c>
      <c r="D2282" s="63">
        <v>1</v>
      </c>
      <c r="E2282" s="103"/>
      <c r="F2282" s="101">
        <f t="shared" si="66"/>
        <v>0</v>
      </c>
      <c r="G2282" s="455"/>
      <c r="K2282" s="350"/>
      <c r="M2282" s="561"/>
      <c r="N2282" s="561"/>
    </row>
    <row r="2283" spans="1:14" s="456" customFormat="1" ht="28.5" outlineLevel="2">
      <c r="A2283" s="31" t="s">
        <v>2945</v>
      </c>
      <c r="B2283" s="235" t="s">
        <v>5306</v>
      </c>
      <c r="C2283" s="41" t="s">
        <v>545</v>
      </c>
      <c r="D2283" s="63">
        <v>1</v>
      </c>
      <c r="E2283" s="103"/>
      <c r="F2283" s="101">
        <f t="shared" si="66"/>
        <v>0</v>
      </c>
      <c r="G2283" s="455"/>
      <c r="K2283" s="350"/>
      <c r="M2283" s="561"/>
      <c r="N2283" s="561"/>
    </row>
    <row r="2284" spans="1:14" ht="20.100000000000001" customHeight="1" outlineLevel="2">
      <c r="A2284" s="31"/>
      <c r="B2284" s="235"/>
      <c r="C2284" s="41"/>
      <c r="D2284" s="63"/>
      <c r="E2284" s="103"/>
      <c r="F2284" s="101"/>
      <c r="K2284" s="350"/>
    </row>
    <row r="2285" spans="1:14" ht="20.100000000000001" customHeight="1" outlineLevel="2">
      <c r="A2285" s="52" t="s">
        <v>2027</v>
      </c>
      <c r="B2285" s="234" t="s">
        <v>2043</v>
      </c>
      <c r="C2285" s="41"/>
      <c r="D2285" s="63"/>
      <c r="E2285" s="103"/>
      <c r="F2285" s="101"/>
      <c r="K2285" s="350"/>
    </row>
    <row r="2286" spans="1:14" ht="42.75" outlineLevel="2">
      <c r="A2286" s="31" t="s">
        <v>2028</v>
      </c>
      <c r="B2286" s="235" t="s">
        <v>551</v>
      </c>
      <c r="C2286" s="41" t="s">
        <v>545</v>
      </c>
      <c r="D2286" s="63">
        <v>1</v>
      </c>
      <c r="E2286" s="103"/>
      <c r="F2286" s="101">
        <f>TRUNC(E2286*D2286,2)</f>
        <v>0</v>
      </c>
      <c r="K2286" s="350"/>
    </row>
    <row r="2287" spans="1:14" ht="42.75" outlineLevel="2">
      <c r="A2287" s="31" t="s">
        <v>2029</v>
      </c>
      <c r="B2287" s="235" t="s">
        <v>552</v>
      </c>
      <c r="C2287" s="41" t="s">
        <v>545</v>
      </c>
      <c r="D2287" s="63">
        <v>1</v>
      </c>
      <c r="E2287" s="103"/>
      <c r="F2287" s="101">
        <f>TRUNC(E2287*D2287,2)</f>
        <v>0</v>
      </c>
      <c r="K2287" s="350"/>
    </row>
    <row r="2288" spans="1:14" ht="42.75" outlineLevel="2">
      <c r="A2288" s="31" t="s">
        <v>2030</v>
      </c>
      <c r="B2288" s="235" t="s">
        <v>553</v>
      </c>
      <c r="C2288" s="41" t="s">
        <v>545</v>
      </c>
      <c r="D2288" s="63">
        <v>1</v>
      </c>
      <c r="E2288" s="103"/>
      <c r="F2288" s="101">
        <f>TRUNC(E2288*D2288,2)</f>
        <v>0</v>
      </c>
      <c r="K2288" s="350"/>
    </row>
    <row r="2289" spans="1:11" ht="42.75" outlineLevel="2">
      <c r="A2289" s="31" t="s">
        <v>2031</v>
      </c>
      <c r="B2289" s="235" t="s">
        <v>554</v>
      </c>
      <c r="C2289" s="41" t="s">
        <v>545</v>
      </c>
      <c r="D2289" s="63">
        <v>1</v>
      </c>
      <c r="E2289" s="103"/>
      <c r="F2289" s="101">
        <f>TRUNC(E2289*D2289,2)</f>
        <v>0</v>
      </c>
      <c r="K2289" s="350"/>
    </row>
    <row r="2290" spans="1:11" ht="19.5" customHeight="1" outlineLevel="1">
      <c r="A2290" s="31"/>
      <c r="B2290" s="235"/>
      <c r="C2290" s="41"/>
      <c r="D2290" s="63"/>
      <c r="E2290" s="103"/>
      <c r="F2290" s="101"/>
      <c r="K2290" s="350"/>
    </row>
    <row r="2291" spans="1:11" ht="20.100000000000001" customHeight="1" outlineLevel="1">
      <c r="A2291" s="159" t="s">
        <v>2912</v>
      </c>
      <c r="B2291" s="198" t="s">
        <v>2946</v>
      </c>
      <c r="C2291" s="195"/>
      <c r="D2291" s="196"/>
      <c r="E2291" s="171"/>
      <c r="F2291" s="197">
        <f>SUBTOTAL(9,F2292:F2316)</f>
        <v>0</v>
      </c>
      <c r="G2291" s="485" t="s">
        <v>3053</v>
      </c>
      <c r="H2291" s="462">
        <f>+F2291</f>
        <v>0</v>
      </c>
      <c r="K2291" s="350"/>
    </row>
    <row r="2292" spans="1:11" ht="20.100000000000001" customHeight="1" outlineLevel="2">
      <c r="A2292" s="184" t="s">
        <v>2913</v>
      </c>
      <c r="B2292" s="234" t="s">
        <v>544</v>
      </c>
      <c r="C2292" s="41"/>
      <c r="D2292" s="191"/>
      <c r="E2292" s="192"/>
      <c r="F2292" s="193"/>
      <c r="K2292" s="350"/>
    </row>
    <row r="2293" spans="1:11" ht="42.75" outlineLevel="2">
      <c r="A2293" s="162" t="s">
        <v>2914</v>
      </c>
      <c r="B2293" s="235" t="s">
        <v>5307</v>
      </c>
      <c r="C2293" s="41" t="s">
        <v>543</v>
      </c>
      <c r="D2293" s="191">
        <v>234</v>
      </c>
      <c r="E2293" s="192"/>
      <c r="F2293" s="193">
        <f t="shared" ref="F2293:F2298" si="67">TRUNC(E2293*D2293,2)</f>
        <v>0</v>
      </c>
      <c r="K2293" s="350"/>
    </row>
    <row r="2294" spans="1:11" ht="42.75" outlineLevel="2">
      <c r="A2294" s="162" t="s">
        <v>2915</v>
      </c>
      <c r="B2294" s="235" t="s">
        <v>5308</v>
      </c>
      <c r="C2294" s="41" t="s">
        <v>543</v>
      </c>
      <c r="D2294" s="191">
        <v>11</v>
      </c>
      <c r="E2294" s="192"/>
      <c r="F2294" s="193">
        <f t="shared" si="67"/>
        <v>0</v>
      </c>
      <c r="K2294" s="350"/>
    </row>
    <row r="2295" spans="1:11" ht="42.75" outlineLevel="2">
      <c r="A2295" s="162" t="s">
        <v>2916</v>
      </c>
      <c r="B2295" s="235" t="s">
        <v>5309</v>
      </c>
      <c r="C2295" s="41" t="s">
        <v>545</v>
      </c>
      <c r="D2295" s="191">
        <v>245</v>
      </c>
      <c r="E2295" s="192"/>
      <c r="F2295" s="193">
        <f t="shared" si="67"/>
        <v>0</v>
      </c>
      <c r="K2295" s="350"/>
    </row>
    <row r="2296" spans="1:11" ht="42.75" outlineLevel="2">
      <c r="A2296" s="162" t="s">
        <v>2917</v>
      </c>
      <c r="B2296" s="235" t="s">
        <v>2918</v>
      </c>
      <c r="C2296" s="41" t="s">
        <v>545</v>
      </c>
      <c r="D2296" s="191">
        <v>3</v>
      </c>
      <c r="E2296" s="192"/>
      <c r="F2296" s="193">
        <f t="shared" si="67"/>
        <v>0</v>
      </c>
      <c r="K2296" s="350"/>
    </row>
    <row r="2297" spans="1:11" ht="42.75" outlineLevel="2">
      <c r="A2297" s="162" t="s">
        <v>2919</v>
      </c>
      <c r="B2297" s="235" t="s">
        <v>5310</v>
      </c>
      <c r="C2297" s="24" t="s">
        <v>545</v>
      </c>
      <c r="D2297" s="191">
        <v>2</v>
      </c>
      <c r="E2297" s="192"/>
      <c r="F2297" s="193">
        <f t="shared" si="67"/>
        <v>0</v>
      </c>
      <c r="K2297" s="350"/>
    </row>
    <row r="2298" spans="1:11" ht="42.75" outlineLevel="2">
      <c r="A2298" s="162" t="s">
        <v>2920</v>
      </c>
      <c r="B2298" s="235" t="s">
        <v>5311</v>
      </c>
      <c r="C2298" s="24" t="s">
        <v>545</v>
      </c>
      <c r="D2298" s="191">
        <v>38</v>
      </c>
      <c r="E2298" s="192"/>
      <c r="F2298" s="193">
        <f t="shared" si="67"/>
        <v>0</v>
      </c>
      <c r="K2298" s="350"/>
    </row>
    <row r="2299" spans="1:11" ht="42.75" outlineLevel="2">
      <c r="A2299" s="162" t="s">
        <v>2921</v>
      </c>
      <c r="B2299" s="244" t="s">
        <v>5312</v>
      </c>
      <c r="C2299" s="24" t="s">
        <v>545</v>
      </c>
      <c r="D2299" s="191">
        <v>7</v>
      </c>
      <c r="E2299" s="192"/>
      <c r="F2299" s="193">
        <f>TRUNC(E2299*D2299,2)</f>
        <v>0</v>
      </c>
      <c r="K2299" s="350"/>
    </row>
    <row r="2300" spans="1:11" ht="28.5" outlineLevel="2">
      <c r="A2300" s="162" t="s">
        <v>2922</v>
      </c>
      <c r="B2300" s="244" t="s">
        <v>5313</v>
      </c>
      <c r="C2300" s="24" t="s">
        <v>545</v>
      </c>
      <c r="D2300" s="191">
        <v>1</v>
      </c>
      <c r="E2300" s="192"/>
      <c r="F2300" s="193">
        <f>TRUNC(E2300*D2300,2)</f>
        <v>0</v>
      </c>
      <c r="K2300" s="350"/>
    </row>
    <row r="2301" spans="1:11" ht="20.100000000000001" customHeight="1" outlineLevel="2">
      <c r="A2301" s="31"/>
      <c r="B2301" s="235"/>
      <c r="C2301" s="41"/>
      <c r="D2301" s="63"/>
      <c r="E2301" s="103"/>
      <c r="F2301" s="101"/>
      <c r="K2301" s="350"/>
    </row>
    <row r="2302" spans="1:11" ht="20.100000000000001" customHeight="1" outlineLevel="2">
      <c r="A2302" s="184" t="s">
        <v>2923</v>
      </c>
      <c r="B2302" s="242" t="s">
        <v>1798</v>
      </c>
      <c r="C2302" s="24"/>
      <c r="D2302" s="191"/>
      <c r="E2302" s="192"/>
      <c r="F2302" s="193"/>
      <c r="K2302" s="350"/>
    </row>
    <row r="2303" spans="1:11" ht="28.5" outlineLevel="2">
      <c r="A2303" s="162" t="s">
        <v>2924</v>
      </c>
      <c r="B2303" s="238" t="s">
        <v>2925</v>
      </c>
      <c r="C2303" s="24" t="s">
        <v>545</v>
      </c>
      <c r="D2303" s="191">
        <v>1</v>
      </c>
      <c r="E2303" s="192"/>
      <c r="F2303" s="193">
        <f t="shared" ref="F2303:F2308" si="68">TRUNC(E2303*D2303,2)</f>
        <v>0</v>
      </c>
      <c r="K2303" s="350"/>
    </row>
    <row r="2304" spans="1:11" ht="28.5" outlineLevel="2">
      <c r="A2304" s="162" t="s">
        <v>2926</v>
      </c>
      <c r="B2304" s="235" t="s">
        <v>2927</v>
      </c>
      <c r="C2304" s="24" t="s">
        <v>545</v>
      </c>
      <c r="D2304" s="191">
        <v>1</v>
      </c>
      <c r="E2304" s="192"/>
      <c r="F2304" s="193">
        <f t="shared" si="68"/>
        <v>0</v>
      </c>
      <c r="K2304" s="350"/>
    </row>
    <row r="2305" spans="1:11" ht="28.5" outlineLevel="2">
      <c r="A2305" s="162" t="s">
        <v>2928</v>
      </c>
      <c r="B2305" s="235" t="s">
        <v>5314</v>
      </c>
      <c r="C2305" s="41" t="s">
        <v>577</v>
      </c>
      <c r="D2305" s="191">
        <v>15</v>
      </c>
      <c r="E2305" s="192"/>
      <c r="F2305" s="193">
        <f t="shared" si="68"/>
        <v>0</v>
      </c>
      <c r="K2305" s="350"/>
    </row>
    <row r="2306" spans="1:11" ht="28.5" outlineLevel="2">
      <c r="A2306" s="162" t="s">
        <v>2929</v>
      </c>
      <c r="B2306" s="235" t="s">
        <v>5315</v>
      </c>
      <c r="C2306" s="24" t="s">
        <v>545</v>
      </c>
      <c r="D2306" s="191">
        <v>1</v>
      </c>
      <c r="E2306" s="192"/>
      <c r="F2306" s="193">
        <f t="shared" si="68"/>
        <v>0</v>
      </c>
      <c r="K2306" s="350"/>
    </row>
    <row r="2307" spans="1:11" ht="28.5" outlineLevel="2">
      <c r="A2307" s="162" t="s">
        <v>2930</v>
      </c>
      <c r="B2307" s="235" t="s">
        <v>5316</v>
      </c>
      <c r="C2307" s="41" t="s">
        <v>545</v>
      </c>
      <c r="D2307" s="191">
        <v>1</v>
      </c>
      <c r="E2307" s="192"/>
      <c r="F2307" s="193">
        <f t="shared" si="68"/>
        <v>0</v>
      </c>
      <c r="K2307" s="350"/>
    </row>
    <row r="2308" spans="1:11" ht="28.5" outlineLevel="2">
      <c r="A2308" s="162" t="s">
        <v>2931</v>
      </c>
      <c r="B2308" s="235" t="s">
        <v>5317</v>
      </c>
      <c r="C2308" s="41" t="s">
        <v>545</v>
      </c>
      <c r="D2308" s="191">
        <v>1</v>
      </c>
      <c r="E2308" s="192"/>
      <c r="F2308" s="193">
        <f t="shared" si="68"/>
        <v>0</v>
      </c>
      <c r="K2308" s="350"/>
    </row>
    <row r="2309" spans="1:11" ht="20.100000000000001" customHeight="1" outlineLevel="2">
      <c r="A2309" s="31"/>
      <c r="B2309" s="235"/>
      <c r="C2309" s="41"/>
      <c r="D2309" s="63"/>
      <c r="E2309" s="103"/>
      <c r="F2309" s="101"/>
      <c r="K2309" s="350"/>
    </row>
    <row r="2310" spans="1:11" ht="20.100000000000001" customHeight="1" outlineLevel="2">
      <c r="A2310" s="184" t="s">
        <v>2932</v>
      </c>
      <c r="B2310" s="234" t="s">
        <v>1902</v>
      </c>
      <c r="C2310" s="41"/>
      <c r="D2310" s="191"/>
      <c r="E2310" s="192"/>
      <c r="F2310" s="193"/>
      <c r="K2310" s="350"/>
    </row>
    <row r="2311" spans="1:11" ht="57" outlineLevel="2">
      <c r="A2311" s="162" t="s">
        <v>2933</v>
      </c>
      <c r="B2311" s="235" t="s">
        <v>5318</v>
      </c>
      <c r="C2311" s="41" t="s">
        <v>543</v>
      </c>
      <c r="D2311" s="191">
        <v>140</v>
      </c>
      <c r="E2311" s="192"/>
      <c r="F2311" s="193">
        <f>TRUNC(E2311*D2311,2)</f>
        <v>0</v>
      </c>
      <c r="K2311" s="350"/>
    </row>
    <row r="2312" spans="1:11" ht="57" outlineLevel="2">
      <c r="A2312" s="162" t="s">
        <v>2934</v>
      </c>
      <c r="B2312" s="235" t="s">
        <v>5319</v>
      </c>
      <c r="C2312" s="41" t="s">
        <v>543</v>
      </c>
      <c r="D2312" s="191">
        <v>106</v>
      </c>
      <c r="E2312" s="192"/>
      <c r="F2312" s="193">
        <f>TRUNC(E2312*D2312,2)</f>
        <v>0</v>
      </c>
      <c r="K2312" s="350"/>
    </row>
    <row r="2313" spans="1:11" ht="42.75" outlineLevel="2">
      <c r="A2313" s="162" t="s">
        <v>2935</v>
      </c>
      <c r="B2313" s="235" t="s">
        <v>5320</v>
      </c>
      <c r="C2313" s="24" t="s">
        <v>545</v>
      </c>
      <c r="D2313" s="191">
        <v>185</v>
      </c>
      <c r="E2313" s="192"/>
      <c r="F2313" s="193">
        <f>TRUNC(E2313*D2313,2)</f>
        <v>0</v>
      </c>
      <c r="K2313" s="350"/>
    </row>
    <row r="2314" spans="1:11" ht="42.75" outlineLevel="2">
      <c r="A2314" s="162" t="s">
        <v>2936</v>
      </c>
      <c r="B2314" s="235" t="s">
        <v>5321</v>
      </c>
      <c r="C2314" s="24" t="s">
        <v>545</v>
      </c>
      <c r="D2314" s="191">
        <v>11</v>
      </c>
      <c r="E2314" s="192"/>
      <c r="F2314" s="193">
        <f>TRUNC(E2314*D2314,2)</f>
        <v>0</v>
      </c>
      <c r="K2314" s="350"/>
    </row>
    <row r="2315" spans="1:11" ht="57" outlineLevel="2">
      <c r="A2315" s="162" t="s">
        <v>2937</v>
      </c>
      <c r="B2315" s="235" t="s">
        <v>5322</v>
      </c>
      <c r="C2315" s="41" t="s">
        <v>545</v>
      </c>
      <c r="D2315" s="191">
        <v>196</v>
      </c>
      <c r="E2315" s="192"/>
      <c r="F2315" s="193">
        <f>TRUNC(E2315*D2315,2)</f>
        <v>0</v>
      </c>
      <c r="K2315" s="350"/>
    </row>
    <row r="2316" spans="1:11" ht="20.100000000000001" customHeight="1">
      <c r="A2316" s="2"/>
      <c r="B2316" s="212"/>
      <c r="C2316" s="6"/>
      <c r="D2316" s="64"/>
      <c r="E2316" s="64"/>
      <c r="F2316" s="101"/>
      <c r="K2316" s="350"/>
    </row>
    <row r="2317" spans="1:11" ht="20.100000000000001" customHeight="1">
      <c r="A2317" s="47">
        <v>10</v>
      </c>
      <c r="B2317" s="232" t="s">
        <v>309</v>
      </c>
      <c r="C2317" s="48"/>
      <c r="D2317" s="65"/>
      <c r="E2317" s="65"/>
      <c r="F2317" s="96">
        <f>SUBTOTAL(9,F2318:F2489)</f>
        <v>0</v>
      </c>
      <c r="G2317" s="455" t="s">
        <v>3556</v>
      </c>
      <c r="H2317" s="460">
        <f>SUM(H2318:H2479)</f>
        <v>0</v>
      </c>
      <c r="I2317" s="456" t="b">
        <f>H2317=F2317</f>
        <v>1</v>
      </c>
      <c r="K2317" s="350"/>
    </row>
    <row r="2318" spans="1:11" ht="20.100000000000001" customHeight="1" outlineLevel="1">
      <c r="A2318" s="2"/>
      <c r="B2318" s="212"/>
      <c r="C2318" s="6"/>
      <c r="D2318" s="64"/>
      <c r="E2318" s="64"/>
      <c r="F2318" s="101"/>
      <c r="H2318" s="456"/>
      <c r="K2318" s="350"/>
    </row>
    <row r="2319" spans="1:11" ht="20.100000000000001" customHeight="1" outlineLevel="1">
      <c r="A2319" s="142" t="s">
        <v>104</v>
      </c>
      <c r="B2319" s="114" t="s">
        <v>579</v>
      </c>
      <c r="C2319" s="143"/>
      <c r="D2319" s="144"/>
      <c r="E2319" s="135"/>
      <c r="F2319" s="108">
        <f>SUBTOTAL(9,F2320:F2444)</f>
        <v>0</v>
      </c>
      <c r="G2319" s="455" t="s">
        <v>3556</v>
      </c>
      <c r="H2319" s="462">
        <f>+F2319</f>
        <v>0</v>
      </c>
      <c r="I2319" s="456"/>
      <c r="K2319" s="350"/>
    </row>
    <row r="2320" spans="1:11" ht="42.75" outlineLevel="2">
      <c r="A2320" s="31" t="s">
        <v>106</v>
      </c>
      <c r="B2320" s="145" t="s">
        <v>4798</v>
      </c>
      <c r="C2320" s="30" t="s">
        <v>307</v>
      </c>
      <c r="D2320" s="66">
        <v>30</v>
      </c>
      <c r="E2320" s="103"/>
      <c r="F2320" s="101">
        <f>TRUNC(E2320*D2320,2)</f>
        <v>0</v>
      </c>
      <c r="K2320" s="350"/>
    </row>
    <row r="2321" spans="1:11" ht="42.75" outlineLevel="2">
      <c r="A2321" s="31" t="s">
        <v>108</v>
      </c>
      <c r="B2321" s="145" t="s">
        <v>4799</v>
      </c>
      <c r="C2321" s="30" t="s">
        <v>73</v>
      </c>
      <c r="D2321" s="66">
        <v>128</v>
      </c>
      <c r="E2321" s="103"/>
      <c r="F2321" s="101">
        <f t="shared" ref="F2321:F2384" si="69">TRUNC(E2321*D2321,2)</f>
        <v>0</v>
      </c>
      <c r="K2321" s="350"/>
    </row>
    <row r="2322" spans="1:11" ht="42.75" outlineLevel="2">
      <c r="A2322" s="31" t="s">
        <v>110</v>
      </c>
      <c r="B2322" s="145" t="s">
        <v>4800</v>
      </c>
      <c r="C2322" s="30" t="s">
        <v>307</v>
      </c>
      <c r="D2322" s="66">
        <v>7</v>
      </c>
      <c r="E2322" s="103"/>
      <c r="F2322" s="101">
        <f t="shared" si="69"/>
        <v>0</v>
      </c>
      <c r="K2322" s="350"/>
    </row>
    <row r="2323" spans="1:11" ht="42.75" outlineLevel="2">
      <c r="A2323" s="31" t="s">
        <v>112</v>
      </c>
      <c r="B2323" s="145" t="s">
        <v>4801</v>
      </c>
      <c r="C2323" s="30" t="s">
        <v>307</v>
      </c>
      <c r="D2323" s="66">
        <v>7</v>
      </c>
      <c r="E2323" s="103"/>
      <c r="F2323" s="101">
        <f t="shared" si="69"/>
        <v>0</v>
      </c>
      <c r="K2323" s="350"/>
    </row>
    <row r="2324" spans="1:11" ht="42.75" outlineLevel="2">
      <c r="A2324" s="31" t="s">
        <v>2044</v>
      </c>
      <c r="B2324" s="145" t="s">
        <v>4802</v>
      </c>
      <c r="C2324" s="30" t="s">
        <v>307</v>
      </c>
      <c r="D2324" s="66">
        <v>7</v>
      </c>
      <c r="E2324" s="103"/>
      <c r="F2324" s="101">
        <f t="shared" si="69"/>
        <v>0</v>
      </c>
      <c r="K2324" s="350"/>
    </row>
    <row r="2325" spans="1:11" ht="42.75" outlineLevel="2">
      <c r="A2325" s="31" t="s">
        <v>2045</v>
      </c>
      <c r="B2325" s="145" t="s">
        <v>4803</v>
      </c>
      <c r="C2325" s="30" t="s">
        <v>307</v>
      </c>
      <c r="D2325" s="66">
        <v>7</v>
      </c>
      <c r="E2325" s="103"/>
      <c r="F2325" s="101">
        <f t="shared" si="69"/>
        <v>0</v>
      </c>
      <c r="K2325" s="350"/>
    </row>
    <row r="2326" spans="1:11" ht="42.75" outlineLevel="2">
      <c r="A2326" s="31" t="s">
        <v>2046</v>
      </c>
      <c r="B2326" s="145" t="s">
        <v>4804</v>
      </c>
      <c r="C2326" s="30" t="s">
        <v>307</v>
      </c>
      <c r="D2326" s="66">
        <v>7</v>
      </c>
      <c r="E2326" s="103"/>
      <c r="F2326" s="101">
        <f t="shared" si="69"/>
        <v>0</v>
      </c>
      <c r="K2326" s="350"/>
    </row>
    <row r="2327" spans="1:11" ht="42.75" outlineLevel="2">
      <c r="A2327" s="31" t="s">
        <v>2047</v>
      </c>
      <c r="B2327" s="145" t="s">
        <v>4805</v>
      </c>
      <c r="C2327" s="30" t="s">
        <v>307</v>
      </c>
      <c r="D2327" s="66">
        <v>7</v>
      </c>
      <c r="E2327" s="103"/>
      <c r="F2327" s="101">
        <f t="shared" si="69"/>
        <v>0</v>
      </c>
      <c r="K2327" s="350"/>
    </row>
    <row r="2328" spans="1:11" ht="42.75" outlineLevel="2">
      <c r="A2328" s="31" t="s">
        <v>2048</v>
      </c>
      <c r="B2328" s="145" t="s">
        <v>4806</v>
      </c>
      <c r="C2328" s="30" t="s">
        <v>307</v>
      </c>
      <c r="D2328" s="66">
        <v>3</v>
      </c>
      <c r="E2328" s="103"/>
      <c r="F2328" s="101">
        <f t="shared" si="69"/>
        <v>0</v>
      </c>
      <c r="K2328" s="350"/>
    </row>
    <row r="2329" spans="1:11" ht="42.75" outlineLevel="2">
      <c r="A2329" s="31" t="s">
        <v>2049</v>
      </c>
      <c r="B2329" s="145" t="s">
        <v>4807</v>
      </c>
      <c r="C2329" s="30" t="s">
        <v>307</v>
      </c>
      <c r="D2329" s="66">
        <v>7</v>
      </c>
      <c r="E2329" s="103"/>
      <c r="F2329" s="101">
        <f t="shared" si="69"/>
        <v>0</v>
      </c>
      <c r="K2329" s="350"/>
    </row>
    <row r="2330" spans="1:11" ht="42.75" outlineLevel="2">
      <c r="A2330" s="31" t="s">
        <v>2050</v>
      </c>
      <c r="B2330" s="145" t="s">
        <v>4808</v>
      </c>
      <c r="C2330" s="30" t="s">
        <v>73</v>
      </c>
      <c r="D2330" s="66">
        <v>250</v>
      </c>
      <c r="E2330" s="103"/>
      <c r="F2330" s="101">
        <f t="shared" si="69"/>
        <v>0</v>
      </c>
      <c r="K2330" s="350"/>
    </row>
    <row r="2331" spans="1:11" ht="42.75" outlineLevel="2">
      <c r="A2331" s="31" t="s">
        <v>2051</v>
      </c>
      <c r="B2331" s="145" t="s">
        <v>4809</v>
      </c>
      <c r="C2331" s="30" t="s">
        <v>307</v>
      </c>
      <c r="D2331" s="66">
        <v>10</v>
      </c>
      <c r="E2331" s="103"/>
      <c r="F2331" s="101">
        <f t="shared" si="69"/>
        <v>0</v>
      </c>
      <c r="K2331" s="350"/>
    </row>
    <row r="2332" spans="1:11" ht="42.75" outlineLevel="2">
      <c r="A2332" s="31" t="s">
        <v>2052</v>
      </c>
      <c r="B2332" s="145" t="s">
        <v>4810</v>
      </c>
      <c r="C2332" s="30" t="s">
        <v>307</v>
      </c>
      <c r="D2332" s="66">
        <v>10</v>
      </c>
      <c r="E2332" s="103"/>
      <c r="F2332" s="101">
        <f t="shared" si="69"/>
        <v>0</v>
      </c>
      <c r="K2332" s="350"/>
    </row>
    <row r="2333" spans="1:11" ht="42.75" outlineLevel="2">
      <c r="A2333" s="31" t="s">
        <v>2053</v>
      </c>
      <c r="B2333" s="145" t="s">
        <v>4811</v>
      </c>
      <c r="C2333" s="30" t="s">
        <v>307</v>
      </c>
      <c r="D2333" s="66">
        <v>10</v>
      </c>
      <c r="E2333" s="103"/>
      <c r="F2333" s="101">
        <f t="shared" si="69"/>
        <v>0</v>
      </c>
      <c r="K2333" s="350"/>
    </row>
    <row r="2334" spans="1:11" ht="42.75" outlineLevel="2">
      <c r="A2334" s="31" t="s">
        <v>2054</v>
      </c>
      <c r="B2334" s="145" t="s">
        <v>4812</v>
      </c>
      <c r="C2334" s="30" t="s">
        <v>307</v>
      </c>
      <c r="D2334" s="66">
        <v>10</v>
      </c>
      <c r="E2334" s="103"/>
      <c r="F2334" s="101">
        <f t="shared" si="69"/>
        <v>0</v>
      </c>
      <c r="K2334" s="350"/>
    </row>
    <row r="2335" spans="1:11" ht="42.75" outlineLevel="2">
      <c r="A2335" s="31" t="s">
        <v>2055</v>
      </c>
      <c r="B2335" s="145" t="s">
        <v>4813</v>
      </c>
      <c r="C2335" s="30" t="s">
        <v>307</v>
      </c>
      <c r="D2335" s="66">
        <v>10</v>
      </c>
      <c r="E2335" s="103"/>
      <c r="F2335" s="101">
        <f t="shared" si="69"/>
        <v>0</v>
      </c>
      <c r="K2335" s="350"/>
    </row>
    <row r="2336" spans="1:11" ht="42.75" outlineLevel="2">
      <c r="A2336" s="31" t="s">
        <v>2056</v>
      </c>
      <c r="B2336" s="145" t="s">
        <v>4814</v>
      </c>
      <c r="C2336" s="30" t="s">
        <v>307</v>
      </c>
      <c r="D2336" s="66">
        <v>10</v>
      </c>
      <c r="E2336" s="103"/>
      <c r="F2336" s="101">
        <f t="shared" si="69"/>
        <v>0</v>
      </c>
      <c r="K2336" s="350"/>
    </row>
    <row r="2337" spans="1:11" ht="42.75" outlineLevel="2">
      <c r="A2337" s="31" t="s">
        <v>2057</v>
      </c>
      <c r="B2337" s="145" t="s">
        <v>4815</v>
      </c>
      <c r="C2337" s="30" t="s">
        <v>307</v>
      </c>
      <c r="D2337" s="66">
        <v>3</v>
      </c>
      <c r="E2337" s="103"/>
      <c r="F2337" s="101">
        <f t="shared" si="69"/>
        <v>0</v>
      </c>
      <c r="K2337" s="350"/>
    </row>
    <row r="2338" spans="1:11" ht="42.75" outlineLevel="2">
      <c r="A2338" s="31" t="s">
        <v>2058</v>
      </c>
      <c r="B2338" s="145" t="s">
        <v>4816</v>
      </c>
      <c r="C2338" s="30" t="s">
        <v>307</v>
      </c>
      <c r="D2338" s="66">
        <v>10</v>
      </c>
      <c r="E2338" s="103"/>
      <c r="F2338" s="101">
        <f t="shared" si="69"/>
        <v>0</v>
      </c>
      <c r="K2338" s="350"/>
    </row>
    <row r="2339" spans="1:11" ht="42.75" outlineLevel="2">
      <c r="A2339" s="31" t="s">
        <v>2059</v>
      </c>
      <c r="B2339" s="145" t="s">
        <v>4817</v>
      </c>
      <c r="C2339" s="30" t="s">
        <v>73</v>
      </c>
      <c r="D2339" s="66">
        <v>300</v>
      </c>
      <c r="E2339" s="103"/>
      <c r="F2339" s="101">
        <f t="shared" si="69"/>
        <v>0</v>
      </c>
      <c r="K2339" s="350"/>
    </row>
    <row r="2340" spans="1:11" ht="42.75" outlineLevel="2">
      <c r="A2340" s="31" t="s">
        <v>2060</v>
      </c>
      <c r="B2340" s="145" t="s">
        <v>4818</v>
      </c>
      <c r="C2340" s="30" t="s">
        <v>307</v>
      </c>
      <c r="D2340" s="66">
        <v>10</v>
      </c>
      <c r="E2340" s="103"/>
      <c r="F2340" s="101">
        <f t="shared" si="69"/>
        <v>0</v>
      </c>
      <c r="K2340" s="350"/>
    </row>
    <row r="2341" spans="1:11" ht="42.75" outlineLevel="2">
      <c r="A2341" s="31" t="s">
        <v>2061</v>
      </c>
      <c r="B2341" s="145" t="s">
        <v>4819</v>
      </c>
      <c r="C2341" s="30" t="s">
        <v>307</v>
      </c>
      <c r="D2341" s="66">
        <v>20</v>
      </c>
      <c r="E2341" s="103"/>
      <c r="F2341" s="101">
        <f t="shared" si="69"/>
        <v>0</v>
      </c>
      <c r="K2341" s="350"/>
    </row>
    <row r="2342" spans="1:11" ht="42.75" outlineLevel="2">
      <c r="A2342" s="31" t="s">
        <v>2062</v>
      </c>
      <c r="B2342" s="145" t="s">
        <v>4820</v>
      </c>
      <c r="C2342" s="30" t="s">
        <v>307</v>
      </c>
      <c r="D2342" s="66">
        <v>10</v>
      </c>
      <c r="E2342" s="103"/>
      <c r="F2342" s="101">
        <f t="shared" si="69"/>
        <v>0</v>
      </c>
      <c r="K2342" s="350"/>
    </row>
    <row r="2343" spans="1:11" ht="42.75" outlineLevel="2">
      <c r="A2343" s="31" t="s">
        <v>2063</v>
      </c>
      <c r="B2343" s="145" t="s">
        <v>4821</v>
      </c>
      <c r="C2343" s="30" t="s">
        <v>307</v>
      </c>
      <c r="D2343" s="66">
        <v>10</v>
      </c>
      <c r="E2343" s="103"/>
      <c r="F2343" s="101">
        <f t="shared" si="69"/>
        <v>0</v>
      </c>
      <c r="K2343" s="350"/>
    </row>
    <row r="2344" spans="1:11" ht="42.75" outlineLevel="2">
      <c r="A2344" s="31" t="s">
        <v>2064</v>
      </c>
      <c r="B2344" s="145" t="s">
        <v>4822</v>
      </c>
      <c r="C2344" s="30" t="s">
        <v>307</v>
      </c>
      <c r="D2344" s="66">
        <v>10</v>
      </c>
      <c r="E2344" s="103"/>
      <c r="F2344" s="101">
        <f t="shared" si="69"/>
        <v>0</v>
      </c>
      <c r="K2344" s="350"/>
    </row>
    <row r="2345" spans="1:11" ht="42.75" outlineLevel="2">
      <c r="A2345" s="31" t="s">
        <v>2065</v>
      </c>
      <c r="B2345" s="145" t="s">
        <v>4823</v>
      </c>
      <c r="C2345" s="30" t="s">
        <v>307</v>
      </c>
      <c r="D2345" s="66">
        <v>10</v>
      </c>
      <c r="E2345" s="103"/>
      <c r="F2345" s="101">
        <f t="shared" si="69"/>
        <v>0</v>
      </c>
      <c r="K2345" s="350"/>
    </row>
    <row r="2346" spans="1:11" ht="42.75" outlineLevel="2">
      <c r="A2346" s="31" t="s">
        <v>2066</v>
      </c>
      <c r="B2346" s="145" t="s">
        <v>4824</v>
      </c>
      <c r="C2346" s="30" t="s">
        <v>307</v>
      </c>
      <c r="D2346" s="66">
        <v>5</v>
      </c>
      <c r="E2346" s="103"/>
      <c r="F2346" s="101">
        <f t="shared" si="69"/>
        <v>0</v>
      </c>
      <c r="K2346" s="350"/>
    </row>
    <row r="2347" spans="1:11" ht="42.75" outlineLevel="2">
      <c r="A2347" s="31" t="s">
        <v>2067</v>
      </c>
      <c r="B2347" s="145" t="s">
        <v>4825</v>
      </c>
      <c r="C2347" s="30" t="s">
        <v>307</v>
      </c>
      <c r="D2347" s="66">
        <v>10</v>
      </c>
      <c r="E2347" s="103"/>
      <c r="F2347" s="101">
        <f t="shared" si="69"/>
        <v>0</v>
      </c>
      <c r="K2347" s="350"/>
    </row>
    <row r="2348" spans="1:11" ht="42.75" outlineLevel="2">
      <c r="A2348" s="31" t="s">
        <v>2068</v>
      </c>
      <c r="B2348" s="145" t="s">
        <v>4826</v>
      </c>
      <c r="C2348" s="30" t="s">
        <v>73</v>
      </c>
      <c r="D2348" s="66">
        <v>254</v>
      </c>
      <c r="E2348" s="103"/>
      <c r="F2348" s="101">
        <f t="shared" si="69"/>
        <v>0</v>
      </c>
      <c r="K2348" s="350"/>
    </row>
    <row r="2349" spans="1:11" ht="42.75" outlineLevel="2">
      <c r="A2349" s="31" t="s">
        <v>2069</v>
      </c>
      <c r="B2349" s="145" t="s">
        <v>4827</v>
      </c>
      <c r="C2349" s="30" t="s">
        <v>307</v>
      </c>
      <c r="D2349" s="66">
        <v>10</v>
      </c>
      <c r="E2349" s="103"/>
      <c r="F2349" s="101">
        <f t="shared" si="69"/>
        <v>0</v>
      </c>
      <c r="K2349" s="350"/>
    </row>
    <row r="2350" spans="1:11" ht="42.75" outlineLevel="2">
      <c r="A2350" s="31" t="s">
        <v>2070</v>
      </c>
      <c r="B2350" s="145" t="s">
        <v>4828</v>
      </c>
      <c r="C2350" s="30" t="s">
        <v>307</v>
      </c>
      <c r="D2350" s="66">
        <v>10</v>
      </c>
      <c r="E2350" s="103"/>
      <c r="F2350" s="101">
        <f t="shared" si="69"/>
        <v>0</v>
      </c>
      <c r="K2350" s="350"/>
    </row>
    <row r="2351" spans="1:11" ht="42.75" outlineLevel="2">
      <c r="A2351" s="31" t="s">
        <v>2071</v>
      </c>
      <c r="B2351" s="145" t="s">
        <v>4829</v>
      </c>
      <c r="C2351" s="30" t="s">
        <v>307</v>
      </c>
      <c r="D2351" s="66">
        <v>10</v>
      </c>
      <c r="E2351" s="103"/>
      <c r="F2351" s="101">
        <f t="shared" si="69"/>
        <v>0</v>
      </c>
      <c r="K2351" s="350"/>
    </row>
    <row r="2352" spans="1:11" ht="42.75" outlineLevel="2">
      <c r="A2352" s="31" t="s">
        <v>2072</v>
      </c>
      <c r="B2352" s="145" t="s">
        <v>4830</v>
      </c>
      <c r="C2352" s="30" t="s">
        <v>307</v>
      </c>
      <c r="D2352" s="66">
        <v>10</v>
      </c>
      <c r="E2352" s="103"/>
      <c r="F2352" s="101">
        <f t="shared" si="69"/>
        <v>0</v>
      </c>
      <c r="K2352" s="350"/>
    </row>
    <row r="2353" spans="1:11" ht="42.75" outlineLevel="2">
      <c r="A2353" s="31" t="s">
        <v>2073</v>
      </c>
      <c r="B2353" s="145" t="s">
        <v>4831</v>
      </c>
      <c r="C2353" s="30" t="s">
        <v>307</v>
      </c>
      <c r="D2353" s="66">
        <v>10</v>
      </c>
      <c r="E2353" s="103"/>
      <c r="F2353" s="101">
        <f t="shared" si="69"/>
        <v>0</v>
      </c>
      <c r="K2353" s="350"/>
    </row>
    <row r="2354" spans="1:11" ht="42.75" outlineLevel="2">
      <c r="A2354" s="31" t="s">
        <v>2074</v>
      </c>
      <c r="B2354" s="145" t="s">
        <v>4832</v>
      </c>
      <c r="C2354" s="30" t="s">
        <v>307</v>
      </c>
      <c r="D2354" s="66">
        <v>10</v>
      </c>
      <c r="E2354" s="103"/>
      <c r="F2354" s="101">
        <f t="shared" si="69"/>
        <v>0</v>
      </c>
      <c r="K2354" s="350"/>
    </row>
    <row r="2355" spans="1:11" ht="42.75" outlineLevel="2">
      <c r="A2355" s="31" t="s">
        <v>2075</v>
      </c>
      <c r="B2355" s="145" t="s">
        <v>4833</v>
      </c>
      <c r="C2355" s="30" t="s">
        <v>307</v>
      </c>
      <c r="D2355" s="66">
        <v>5</v>
      </c>
      <c r="E2355" s="103"/>
      <c r="F2355" s="101">
        <f t="shared" si="69"/>
        <v>0</v>
      </c>
      <c r="K2355" s="350"/>
    </row>
    <row r="2356" spans="1:11" ht="42.75" outlineLevel="2">
      <c r="A2356" s="31" t="s">
        <v>2076</v>
      </c>
      <c r="B2356" s="145" t="s">
        <v>4834</v>
      </c>
      <c r="C2356" s="30" t="s">
        <v>307</v>
      </c>
      <c r="D2356" s="66">
        <v>10</v>
      </c>
      <c r="E2356" s="103"/>
      <c r="F2356" s="101">
        <f t="shared" si="69"/>
        <v>0</v>
      </c>
      <c r="K2356" s="350"/>
    </row>
    <row r="2357" spans="1:11" ht="42.75" outlineLevel="2">
      <c r="A2357" s="31" t="s">
        <v>2077</v>
      </c>
      <c r="B2357" s="145" t="s">
        <v>4835</v>
      </c>
      <c r="C2357" s="30" t="s">
        <v>73</v>
      </c>
      <c r="D2357" s="66">
        <v>700</v>
      </c>
      <c r="E2357" s="103"/>
      <c r="F2357" s="101">
        <f t="shared" si="69"/>
        <v>0</v>
      </c>
      <c r="K2357" s="350"/>
    </row>
    <row r="2358" spans="1:11" ht="42.75" outlineLevel="2">
      <c r="A2358" s="31" t="s">
        <v>2078</v>
      </c>
      <c r="B2358" s="145" t="s">
        <v>4836</v>
      </c>
      <c r="C2358" s="30" t="s">
        <v>307</v>
      </c>
      <c r="D2358" s="66">
        <v>25</v>
      </c>
      <c r="E2358" s="103"/>
      <c r="F2358" s="101">
        <f t="shared" si="69"/>
        <v>0</v>
      </c>
      <c r="K2358" s="350"/>
    </row>
    <row r="2359" spans="1:11" ht="42.75" outlineLevel="2">
      <c r="A2359" s="31" t="s">
        <v>2079</v>
      </c>
      <c r="B2359" s="145" t="s">
        <v>4837</v>
      </c>
      <c r="C2359" s="30" t="s">
        <v>307</v>
      </c>
      <c r="D2359" s="66">
        <v>25</v>
      </c>
      <c r="E2359" s="103"/>
      <c r="F2359" s="101">
        <f t="shared" si="69"/>
        <v>0</v>
      </c>
      <c r="K2359" s="350"/>
    </row>
    <row r="2360" spans="1:11" ht="42.75" outlineLevel="2">
      <c r="A2360" s="31" t="s">
        <v>2080</v>
      </c>
      <c r="B2360" s="145" t="s">
        <v>4838</v>
      </c>
      <c r="C2360" s="30" t="s">
        <v>307</v>
      </c>
      <c r="D2360" s="66">
        <v>25</v>
      </c>
      <c r="E2360" s="103"/>
      <c r="F2360" s="101">
        <f t="shared" si="69"/>
        <v>0</v>
      </c>
      <c r="K2360" s="350"/>
    </row>
    <row r="2361" spans="1:11" ht="42.75" outlineLevel="2">
      <c r="A2361" s="31" t="s">
        <v>2081</v>
      </c>
      <c r="B2361" s="145" t="s">
        <v>4839</v>
      </c>
      <c r="C2361" s="30" t="s">
        <v>307</v>
      </c>
      <c r="D2361" s="66">
        <v>25</v>
      </c>
      <c r="E2361" s="103"/>
      <c r="F2361" s="101">
        <f t="shared" si="69"/>
        <v>0</v>
      </c>
      <c r="K2361" s="350"/>
    </row>
    <row r="2362" spans="1:11" ht="42.75" outlineLevel="2">
      <c r="A2362" s="31" t="s">
        <v>2082</v>
      </c>
      <c r="B2362" s="145" t="s">
        <v>4840</v>
      </c>
      <c r="C2362" s="30" t="s">
        <v>307</v>
      </c>
      <c r="D2362" s="66">
        <v>25</v>
      </c>
      <c r="E2362" s="103"/>
      <c r="F2362" s="101">
        <f t="shared" si="69"/>
        <v>0</v>
      </c>
      <c r="K2362" s="350"/>
    </row>
    <row r="2363" spans="1:11" ht="42.75" outlineLevel="2">
      <c r="A2363" s="31" t="s">
        <v>2083</v>
      </c>
      <c r="B2363" s="145" t="s">
        <v>4841</v>
      </c>
      <c r="C2363" s="30" t="s">
        <v>307</v>
      </c>
      <c r="D2363" s="66">
        <v>25</v>
      </c>
      <c r="E2363" s="103"/>
      <c r="F2363" s="101">
        <f t="shared" si="69"/>
        <v>0</v>
      </c>
      <c r="K2363" s="350"/>
    </row>
    <row r="2364" spans="1:11" ht="42.75" outlineLevel="2">
      <c r="A2364" s="31" t="s">
        <v>2084</v>
      </c>
      <c r="B2364" s="145" t="s">
        <v>4842</v>
      </c>
      <c r="C2364" s="30" t="s">
        <v>307</v>
      </c>
      <c r="D2364" s="66">
        <v>15</v>
      </c>
      <c r="E2364" s="103"/>
      <c r="F2364" s="101">
        <f t="shared" si="69"/>
        <v>0</v>
      </c>
      <c r="K2364" s="350"/>
    </row>
    <row r="2365" spans="1:11" ht="42.75" outlineLevel="2">
      <c r="A2365" s="31" t="s">
        <v>2085</v>
      </c>
      <c r="B2365" s="145" t="s">
        <v>4843</v>
      </c>
      <c r="C2365" s="30" t="s">
        <v>307</v>
      </c>
      <c r="D2365" s="66">
        <v>25</v>
      </c>
      <c r="E2365" s="103"/>
      <c r="F2365" s="101">
        <f t="shared" si="69"/>
        <v>0</v>
      </c>
      <c r="K2365" s="350"/>
    </row>
    <row r="2366" spans="1:11" ht="42.75" outlineLevel="2">
      <c r="A2366" s="31" t="s">
        <v>2086</v>
      </c>
      <c r="B2366" s="145" t="s">
        <v>4844</v>
      </c>
      <c r="C2366" s="30" t="s">
        <v>73</v>
      </c>
      <c r="D2366" s="66">
        <v>500</v>
      </c>
      <c r="E2366" s="103"/>
      <c r="F2366" s="101">
        <f t="shared" si="69"/>
        <v>0</v>
      </c>
      <c r="K2366" s="350"/>
    </row>
    <row r="2367" spans="1:11" ht="42.75" outlineLevel="2">
      <c r="A2367" s="31" t="s">
        <v>2087</v>
      </c>
      <c r="B2367" s="145" t="s">
        <v>4845</v>
      </c>
      <c r="C2367" s="30" t="s">
        <v>307</v>
      </c>
      <c r="D2367" s="66">
        <v>20</v>
      </c>
      <c r="E2367" s="103"/>
      <c r="F2367" s="101">
        <f t="shared" si="69"/>
        <v>0</v>
      </c>
      <c r="K2367" s="350"/>
    </row>
    <row r="2368" spans="1:11" ht="42.75" outlineLevel="2">
      <c r="A2368" s="31" t="s">
        <v>2088</v>
      </c>
      <c r="B2368" s="145" t="s">
        <v>4846</v>
      </c>
      <c r="C2368" s="30" t="s">
        <v>307</v>
      </c>
      <c r="D2368" s="66">
        <v>20</v>
      </c>
      <c r="E2368" s="103"/>
      <c r="F2368" s="101">
        <f t="shared" si="69"/>
        <v>0</v>
      </c>
      <c r="K2368" s="350"/>
    </row>
    <row r="2369" spans="1:11" ht="42.75" outlineLevel="2">
      <c r="A2369" s="31" t="s">
        <v>2089</v>
      </c>
      <c r="B2369" s="145" t="s">
        <v>4847</v>
      </c>
      <c r="C2369" s="30" t="s">
        <v>307</v>
      </c>
      <c r="D2369" s="66">
        <v>20</v>
      </c>
      <c r="E2369" s="103"/>
      <c r="F2369" s="101">
        <f t="shared" si="69"/>
        <v>0</v>
      </c>
      <c r="K2369" s="350"/>
    </row>
    <row r="2370" spans="1:11" ht="42.75" outlineLevel="2">
      <c r="A2370" s="31" t="s">
        <v>2090</v>
      </c>
      <c r="B2370" s="145" t="s">
        <v>4848</v>
      </c>
      <c r="C2370" s="30" t="s">
        <v>307</v>
      </c>
      <c r="D2370" s="66">
        <v>20</v>
      </c>
      <c r="E2370" s="103"/>
      <c r="F2370" s="101">
        <f t="shared" si="69"/>
        <v>0</v>
      </c>
      <c r="K2370" s="350"/>
    </row>
    <row r="2371" spans="1:11" ht="42.75" outlineLevel="2">
      <c r="A2371" s="31" t="s">
        <v>2091</v>
      </c>
      <c r="B2371" s="145" t="s">
        <v>4849</v>
      </c>
      <c r="C2371" s="30" t="s">
        <v>307</v>
      </c>
      <c r="D2371" s="66">
        <v>20</v>
      </c>
      <c r="E2371" s="103"/>
      <c r="F2371" s="101">
        <f t="shared" si="69"/>
        <v>0</v>
      </c>
      <c r="K2371" s="350"/>
    </row>
    <row r="2372" spans="1:11" ht="42.75" outlineLevel="2">
      <c r="A2372" s="31" t="s">
        <v>2092</v>
      </c>
      <c r="B2372" s="145" t="s">
        <v>4850</v>
      </c>
      <c r="C2372" s="30" t="s">
        <v>307</v>
      </c>
      <c r="D2372" s="66">
        <v>20</v>
      </c>
      <c r="E2372" s="103"/>
      <c r="F2372" s="101">
        <f t="shared" si="69"/>
        <v>0</v>
      </c>
      <c r="K2372" s="350"/>
    </row>
    <row r="2373" spans="1:11" ht="42.75" outlineLevel="2">
      <c r="A2373" s="31" t="s">
        <v>2093</v>
      </c>
      <c r="B2373" s="145" t="s">
        <v>4851</v>
      </c>
      <c r="C2373" s="30" t="s">
        <v>307</v>
      </c>
      <c r="D2373" s="66">
        <v>15</v>
      </c>
      <c r="E2373" s="103"/>
      <c r="F2373" s="101">
        <f t="shared" si="69"/>
        <v>0</v>
      </c>
      <c r="K2373" s="350"/>
    </row>
    <row r="2374" spans="1:11" ht="42.75" outlineLevel="2">
      <c r="A2374" s="31" t="s">
        <v>2094</v>
      </c>
      <c r="B2374" s="145" t="s">
        <v>4852</v>
      </c>
      <c r="C2374" s="30" t="s">
        <v>307</v>
      </c>
      <c r="D2374" s="66">
        <v>20</v>
      </c>
      <c r="E2374" s="103"/>
      <c r="F2374" s="101">
        <f t="shared" si="69"/>
        <v>0</v>
      </c>
      <c r="K2374" s="350"/>
    </row>
    <row r="2375" spans="1:11" ht="42.75" outlineLevel="2">
      <c r="A2375" s="31" t="s">
        <v>2095</v>
      </c>
      <c r="B2375" s="145" t="s">
        <v>4853</v>
      </c>
      <c r="C2375" s="30" t="s">
        <v>73</v>
      </c>
      <c r="D2375" s="66">
        <v>500</v>
      </c>
      <c r="E2375" s="103"/>
      <c r="F2375" s="101">
        <f t="shared" si="69"/>
        <v>0</v>
      </c>
      <c r="K2375" s="350"/>
    </row>
    <row r="2376" spans="1:11" ht="42.75" outlineLevel="2">
      <c r="A2376" s="31" t="s">
        <v>2096</v>
      </c>
      <c r="B2376" s="145" t="s">
        <v>4854</v>
      </c>
      <c r="C2376" s="30" t="s">
        <v>307</v>
      </c>
      <c r="D2376" s="66">
        <v>15</v>
      </c>
      <c r="E2376" s="103"/>
      <c r="F2376" s="101">
        <f t="shared" si="69"/>
        <v>0</v>
      </c>
      <c r="K2376" s="350"/>
    </row>
    <row r="2377" spans="1:11" ht="42.75" outlineLevel="2">
      <c r="A2377" s="31" t="s">
        <v>2097</v>
      </c>
      <c r="B2377" s="145" t="s">
        <v>4855</v>
      </c>
      <c r="C2377" s="30" t="s">
        <v>307</v>
      </c>
      <c r="D2377" s="66">
        <v>15</v>
      </c>
      <c r="E2377" s="103"/>
      <c r="F2377" s="101">
        <f t="shared" si="69"/>
        <v>0</v>
      </c>
      <c r="K2377" s="350"/>
    </row>
    <row r="2378" spans="1:11" ht="42.75" outlineLevel="2">
      <c r="A2378" s="31" t="s">
        <v>4856</v>
      </c>
      <c r="B2378" s="145" t="s">
        <v>4857</v>
      </c>
      <c r="C2378" s="30" t="s">
        <v>307</v>
      </c>
      <c r="D2378" s="66">
        <v>15</v>
      </c>
      <c r="E2378" s="103"/>
      <c r="F2378" s="101">
        <f t="shared" si="69"/>
        <v>0</v>
      </c>
      <c r="K2378" s="350"/>
    </row>
    <row r="2379" spans="1:11" ht="42.75" outlineLevel="2">
      <c r="A2379" s="31" t="s">
        <v>4858</v>
      </c>
      <c r="B2379" s="145" t="s">
        <v>4859</v>
      </c>
      <c r="C2379" s="30" t="s">
        <v>307</v>
      </c>
      <c r="D2379" s="66">
        <v>15</v>
      </c>
      <c r="E2379" s="103"/>
      <c r="F2379" s="101">
        <f t="shared" si="69"/>
        <v>0</v>
      </c>
      <c r="K2379" s="350"/>
    </row>
    <row r="2380" spans="1:11" ht="42.75" outlineLevel="2">
      <c r="A2380" s="31" t="s">
        <v>4860</v>
      </c>
      <c r="B2380" s="145" t="s">
        <v>4861</v>
      </c>
      <c r="C2380" s="30" t="s">
        <v>307</v>
      </c>
      <c r="D2380" s="66">
        <v>15</v>
      </c>
      <c r="E2380" s="103"/>
      <c r="F2380" s="101">
        <f t="shared" si="69"/>
        <v>0</v>
      </c>
      <c r="K2380" s="350"/>
    </row>
    <row r="2381" spans="1:11" ht="42.75" outlineLevel="2">
      <c r="A2381" s="31" t="s">
        <v>4862</v>
      </c>
      <c r="B2381" s="145" t="s">
        <v>4863</v>
      </c>
      <c r="C2381" s="30" t="s">
        <v>307</v>
      </c>
      <c r="D2381" s="66">
        <v>15</v>
      </c>
      <c r="E2381" s="103"/>
      <c r="F2381" s="101">
        <f t="shared" si="69"/>
        <v>0</v>
      </c>
      <c r="K2381" s="350"/>
    </row>
    <row r="2382" spans="1:11" ht="42.75" outlineLevel="2">
      <c r="A2382" s="31" t="s">
        <v>4864</v>
      </c>
      <c r="B2382" s="145" t="s">
        <v>4865</v>
      </c>
      <c r="C2382" s="30" t="s">
        <v>307</v>
      </c>
      <c r="D2382" s="66">
        <v>10</v>
      </c>
      <c r="E2382" s="103"/>
      <c r="F2382" s="101">
        <f t="shared" si="69"/>
        <v>0</v>
      </c>
      <c r="K2382" s="350"/>
    </row>
    <row r="2383" spans="1:11" ht="42.75" outlineLevel="2">
      <c r="A2383" s="31" t="s">
        <v>4866</v>
      </c>
      <c r="B2383" s="145" t="s">
        <v>4867</v>
      </c>
      <c r="C2383" s="30" t="s">
        <v>307</v>
      </c>
      <c r="D2383" s="66">
        <v>15</v>
      </c>
      <c r="E2383" s="103"/>
      <c r="F2383" s="101">
        <f t="shared" si="69"/>
        <v>0</v>
      </c>
      <c r="K2383" s="350"/>
    </row>
    <row r="2384" spans="1:11" ht="42.75" outlineLevel="2">
      <c r="A2384" s="31" t="s">
        <v>4868</v>
      </c>
      <c r="B2384" s="145" t="s">
        <v>4869</v>
      </c>
      <c r="C2384" s="30" t="s">
        <v>307</v>
      </c>
      <c r="D2384" s="66">
        <v>449</v>
      </c>
      <c r="E2384" s="103"/>
      <c r="F2384" s="101">
        <f t="shared" si="69"/>
        <v>0</v>
      </c>
      <c r="K2384" s="350"/>
    </row>
    <row r="2385" spans="1:11" ht="42.75" outlineLevel="2">
      <c r="A2385" s="31" t="s">
        <v>4870</v>
      </c>
      <c r="B2385" s="145" t="s">
        <v>4871</v>
      </c>
      <c r="C2385" s="30" t="s">
        <v>307</v>
      </c>
      <c r="D2385" s="66">
        <v>30</v>
      </c>
      <c r="E2385" s="103"/>
      <c r="F2385" s="101">
        <f t="shared" ref="F2385:F2443" si="70">TRUNC(E2385*D2385,2)</f>
        <v>0</v>
      </c>
      <c r="K2385" s="350"/>
    </row>
    <row r="2386" spans="1:11" ht="42.75" outlineLevel="2">
      <c r="A2386" s="31" t="s">
        <v>4872</v>
      </c>
      <c r="B2386" s="145" t="s">
        <v>4873</v>
      </c>
      <c r="C2386" s="30" t="s">
        <v>307</v>
      </c>
      <c r="D2386" s="66">
        <v>30</v>
      </c>
      <c r="E2386" s="103"/>
      <c r="F2386" s="101">
        <f t="shared" si="70"/>
        <v>0</v>
      </c>
      <c r="K2386" s="350"/>
    </row>
    <row r="2387" spans="1:11" ht="42.75" outlineLevel="2">
      <c r="A2387" s="31" t="s">
        <v>4874</v>
      </c>
      <c r="B2387" s="145" t="s">
        <v>4875</v>
      </c>
      <c r="C2387" s="30" t="s">
        <v>307</v>
      </c>
      <c r="D2387" s="66">
        <v>30</v>
      </c>
      <c r="E2387" s="103"/>
      <c r="F2387" s="101">
        <f t="shared" si="70"/>
        <v>0</v>
      </c>
      <c r="K2387" s="350"/>
    </row>
    <row r="2388" spans="1:11" ht="42.75" outlineLevel="2">
      <c r="A2388" s="31" t="s">
        <v>4876</v>
      </c>
      <c r="B2388" s="145" t="s">
        <v>4877</v>
      </c>
      <c r="C2388" s="30" t="s">
        <v>307</v>
      </c>
      <c r="D2388" s="66">
        <v>30</v>
      </c>
      <c r="E2388" s="103"/>
      <c r="F2388" s="101">
        <f t="shared" si="70"/>
        <v>0</v>
      </c>
      <c r="K2388" s="350"/>
    </row>
    <row r="2389" spans="1:11" ht="42.75" outlineLevel="2">
      <c r="A2389" s="31" t="s">
        <v>4878</v>
      </c>
      <c r="B2389" s="145" t="s">
        <v>4879</v>
      </c>
      <c r="C2389" s="30" t="s">
        <v>307</v>
      </c>
      <c r="D2389" s="66">
        <v>30</v>
      </c>
      <c r="E2389" s="103"/>
      <c r="F2389" s="101">
        <f t="shared" si="70"/>
        <v>0</v>
      </c>
      <c r="K2389" s="350"/>
    </row>
    <row r="2390" spans="1:11" ht="42.75" outlineLevel="2">
      <c r="A2390" s="31" t="s">
        <v>4880</v>
      </c>
      <c r="B2390" s="145" t="s">
        <v>4881</v>
      </c>
      <c r="C2390" s="30" t="s">
        <v>307</v>
      </c>
      <c r="D2390" s="66">
        <v>30</v>
      </c>
      <c r="E2390" s="103"/>
      <c r="F2390" s="101">
        <f t="shared" si="70"/>
        <v>0</v>
      </c>
      <c r="K2390" s="350"/>
    </row>
    <row r="2391" spans="1:11" ht="42.75" outlineLevel="2">
      <c r="A2391" s="31" t="s">
        <v>4882</v>
      </c>
      <c r="B2391" s="145" t="s">
        <v>4883</v>
      </c>
      <c r="C2391" s="30" t="s">
        <v>307</v>
      </c>
      <c r="D2391" s="66">
        <v>25</v>
      </c>
      <c r="E2391" s="103"/>
      <c r="F2391" s="101">
        <f t="shared" si="70"/>
        <v>0</v>
      </c>
      <c r="K2391" s="350"/>
    </row>
    <row r="2392" spans="1:11" ht="42.75" outlineLevel="2">
      <c r="A2392" s="31" t="s">
        <v>4884</v>
      </c>
      <c r="B2392" s="145" t="s">
        <v>4885</v>
      </c>
      <c r="C2392" s="30" t="s">
        <v>307</v>
      </c>
      <c r="D2392" s="66">
        <v>30</v>
      </c>
      <c r="E2392" s="103"/>
      <c r="F2392" s="101">
        <f t="shared" si="70"/>
        <v>0</v>
      </c>
      <c r="K2392" s="350"/>
    </row>
    <row r="2393" spans="1:11" ht="42.75" outlineLevel="2">
      <c r="A2393" s="31" t="s">
        <v>4886</v>
      </c>
      <c r="B2393" s="145" t="s">
        <v>4887</v>
      </c>
      <c r="C2393" s="30" t="s">
        <v>73</v>
      </c>
      <c r="D2393" s="66">
        <v>400</v>
      </c>
      <c r="E2393" s="103"/>
      <c r="F2393" s="101">
        <f t="shared" si="70"/>
        <v>0</v>
      </c>
      <c r="K2393" s="350"/>
    </row>
    <row r="2394" spans="1:11" ht="42.75" outlineLevel="2">
      <c r="A2394" s="31" t="s">
        <v>4888</v>
      </c>
      <c r="B2394" s="145" t="s">
        <v>4889</v>
      </c>
      <c r="C2394" s="30" t="s">
        <v>307</v>
      </c>
      <c r="D2394" s="66">
        <v>27</v>
      </c>
      <c r="E2394" s="103"/>
      <c r="F2394" s="101">
        <f t="shared" si="70"/>
        <v>0</v>
      </c>
      <c r="K2394" s="350"/>
    </row>
    <row r="2395" spans="1:11" ht="42.75" outlineLevel="2">
      <c r="A2395" s="31" t="s">
        <v>4890</v>
      </c>
      <c r="B2395" s="145" t="s">
        <v>4891</v>
      </c>
      <c r="C2395" s="30" t="s">
        <v>307</v>
      </c>
      <c r="D2395" s="66">
        <v>27</v>
      </c>
      <c r="E2395" s="103"/>
      <c r="F2395" s="101">
        <f t="shared" si="70"/>
        <v>0</v>
      </c>
      <c r="K2395" s="350"/>
    </row>
    <row r="2396" spans="1:11" ht="42.75" outlineLevel="2">
      <c r="A2396" s="31" t="s">
        <v>4892</v>
      </c>
      <c r="B2396" s="145" t="s">
        <v>4893</v>
      </c>
      <c r="C2396" s="30" t="s">
        <v>307</v>
      </c>
      <c r="D2396" s="66">
        <v>27</v>
      </c>
      <c r="E2396" s="103"/>
      <c r="F2396" s="101">
        <f t="shared" si="70"/>
        <v>0</v>
      </c>
      <c r="K2396" s="350"/>
    </row>
    <row r="2397" spans="1:11" ht="42.75" outlineLevel="2">
      <c r="A2397" s="31" t="s">
        <v>4894</v>
      </c>
      <c r="B2397" s="145" t="s">
        <v>4895</v>
      </c>
      <c r="C2397" s="30" t="s">
        <v>307</v>
      </c>
      <c r="D2397" s="66">
        <v>27</v>
      </c>
      <c r="E2397" s="103"/>
      <c r="F2397" s="101">
        <f t="shared" si="70"/>
        <v>0</v>
      </c>
      <c r="K2397" s="350"/>
    </row>
    <row r="2398" spans="1:11" ht="42.75" outlineLevel="2">
      <c r="A2398" s="31" t="s">
        <v>4896</v>
      </c>
      <c r="B2398" s="145" t="s">
        <v>4897</v>
      </c>
      <c r="C2398" s="30" t="s">
        <v>307</v>
      </c>
      <c r="D2398" s="66">
        <v>27</v>
      </c>
      <c r="E2398" s="103"/>
      <c r="F2398" s="101">
        <f t="shared" si="70"/>
        <v>0</v>
      </c>
      <c r="K2398" s="350"/>
    </row>
    <row r="2399" spans="1:11" ht="42.75" outlineLevel="2">
      <c r="A2399" s="31" t="s">
        <v>4898</v>
      </c>
      <c r="B2399" s="145" t="s">
        <v>4899</v>
      </c>
      <c r="C2399" s="30" t="s">
        <v>307</v>
      </c>
      <c r="D2399" s="66">
        <v>27</v>
      </c>
      <c r="E2399" s="103"/>
      <c r="F2399" s="101">
        <f t="shared" si="70"/>
        <v>0</v>
      </c>
      <c r="K2399" s="350"/>
    </row>
    <row r="2400" spans="1:11" ht="42.75" outlineLevel="2">
      <c r="A2400" s="31" t="s">
        <v>4900</v>
      </c>
      <c r="B2400" s="145" t="s">
        <v>4901</v>
      </c>
      <c r="C2400" s="30" t="s">
        <v>307</v>
      </c>
      <c r="D2400" s="66">
        <v>25</v>
      </c>
      <c r="E2400" s="103"/>
      <c r="F2400" s="101">
        <f t="shared" si="70"/>
        <v>0</v>
      </c>
      <c r="K2400" s="350"/>
    </row>
    <row r="2401" spans="1:11" ht="42.75" outlineLevel="2">
      <c r="A2401" s="31" t="s">
        <v>4902</v>
      </c>
      <c r="B2401" s="145" t="s">
        <v>4903</v>
      </c>
      <c r="C2401" s="30" t="s">
        <v>307</v>
      </c>
      <c r="D2401" s="66">
        <v>27</v>
      </c>
      <c r="E2401" s="103"/>
      <c r="F2401" s="101">
        <f t="shared" si="70"/>
        <v>0</v>
      </c>
      <c r="K2401" s="350"/>
    </row>
    <row r="2402" spans="1:11" ht="42.75" outlineLevel="2">
      <c r="A2402" s="31" t="s">
        <v>4904</v>
      </c>
      <c r="B2402" s="145" t="s">
        <v>4905</v>
      </c>
      <c r="C2402" s="30" t="s">
        <v>73</v>
      </c>
      <c r="D2402" s="66">
        <v>380</v>
      </c>
      <c r="E2402" s="103"/>
      <c r="F2402" s="101">
        <f t="shared" si="70"/>
        <v>0</v>
      </c>
      <c r="K2402" s="350"/>
    </row>
    <row r="2403" spans="1:11" ht="42.75" outlineLevel="2">
      <c r="A2403" s="31" t="s">
        <v>4906</v>
      </c>
      <c r="B2403" s="145" t="s">
        <v>4907</v>
      </c>
      <c r="C2403" s="30" t="s">
        <v>307</v>
      </c>
      <c r="D2403" s="66">
        <v>22</v>
      </c>
      <c r="E2403" s="103"/>
      <c r="F2403" s="101">
        <f t="shared" si="70"/>
        <v>0</v>
      </c>
      <c r="K2403" s="350"/>
    </row>
    <row r="2404" spans="1:11" ht="42.75" outlineLevel="2">
      <c r="A2404" s="31" t="s">
        <v>4908</v>
      </c>
      <c r="B2404" s="145" t="s">
        <v>4909</v>
      </c>
      <c r="C2404" s="30" t="s">
        <v>307</v>
      </c>
      <c r="D2404" s="66">
        <v>22</v>
      </c>
      <c r="E2404" s="103"/>
      <c r="F2404" s="101">
        <f t="shared" si="70"/>
        <v>0</v>
      </c>
      <c r="K2404" s="350"/>
    </row>
    <row r="2405" spans="1:11" ht="42.75" outlineLevel="2">
      <c r="A2405" s="31" t="s">
        <v>4910</v>
      </c>
      <c r="B2405" s="145" t="s">
        <v>4911</v>
      </c>
      <c r="C2405" s="30" t="s">
        <v>307</v>
      </c>
      <c r="D2405" s="66">
        <v>22</v>
      </c>
      <c r="E2405" s="103"/>
      <c r="F2405" s="101">
        <f t="shared" si="70"/>
        <v>0</v>
      </c>
      <c r="K2405" s="350"/>
    </row>
    <row r="2406" spans="1:11" ht="42.75" outlineLevel="2">
      <c r="A2406" s="31" t="s">
        <v>4912</v>
      </c>
      <c r="B2406" s="145" t="s">
        <v>4913</v>
      </c>
      <c r="C2406" s="30" t="s">
        <v>307</v>
      </c>
      <c r="D2406" s="66">
        <v>22</v>
      </c>
      <c r="E2406" s="103"/>
      <c r="F2406" s="101">
        <f t="shared" si="70"/>
        <v>0</v>
      </c>
      <c r="K2406" s="350"/>
    </row>
    <row r="2407" spans="1:11" ht="42.75" outlineLevel="2">
      <c r="A2407" s="31" t="s">
        <v>4914</v>
      </c>
      <c r="B2407" s="145" t="s">
        <v>4915</v>
      </c>
      <c r="C2407" s="30" t="s">
        <v>307</v>
      </c>
      <c r="D2407" s="66">
        <v>22</v>
      </c>
      <c r="E2407" s="103"/>
      <c r="F2407" s="101">
        <f t="shared" si="70"/>
        <v>0</v>
      </c>
      <c r="K2407" s="350"/>
    </row>
    <row r="2408" spans="1:11" ht="42.75" outlineLevel="2">
      <c r="A2408" s="31" t="s">
        <v>4916</v>
      </c>
      <c r="B2408" s="145" t="s">
        <v>4917</v>
      </c>
      <c r="C2408" s="30" t="s">
        <v>307</v>
      </c>
      <c r="D2408" s="66">
        <v>22</v>
      </c>
      <c r="E2408" s="103"/>
      <c r="F2408" s="101">
        <f t="shared" si="70"/>
        <v>0</v>
      </c>
      <c r="K2408" s="350"/>
    </row>
    <row r="2409" spans="1:11" ht="42.75" outlineLevel="2">
      <c r="A2409" s="31" t="s">
        <v>4918</v>
      </c>
      <c r="B2409" s="145" t="s">
        <v>4919</v>
      </c>
      <c r="C2409" s="30" t="s">
        <v>307</v>
      </c>
      <c r="D2409" s="66">
        <v>18</v>
      </c>
      <c r="E2409" s="103"/>
      <c r="F2409" s="101">
        <f t="shared" si="70"/>
        <v>0</v>
      </c>
      <c r="K2409" s="350"/>
    </row>
    <row r="2410" spans="1:11" ht="42.75" outlineLevel="2">
      <c r="A2410" s="31" t="s">
        <v>4920</v>
      </c>
      <c r="B2410" s="145" t="s">
        <v>4921</v>
      </c>
      <c r="C2410" s="30" t="s">
        <v>307</v>
      </c>
      <c r="D2410" s="66">
        <v>22</v>
      </c>
      <c r="E2410" s="103"/>
      <c r="F2410" s="101">
        <f t="shared" si="70"/>
        <v>0</v>
      </c>
      <c r="K2410" s="350"/>
    </row>
    <row r="2411" spans="1:11" ht="42.75" outlineLevel="2">
      <c r="A2411" s="31" t="s">
        <v>4922</v>
      </c>
      <c r="B2411" s="145" t="s">
        <v>4923</v>
      </c>
      <c r="C2411" s="30" t="s">
        <v>73</v>
      </c>
      <c r="D2411" s="66">
        <v>280</v>
      </c>
      <c r="E2411" s="103"/>
      <c r="F2411" s="101">
        <f t="shared" si="70"/>
        <v>0</v>
      </c>
      <c r="K2411" s="350"/>
    </row>
    <row r="2412" spans="1:11" ht="42.75" outlineLevel="2">
      <c r="A2412" s="31" t="s">
        <v>4924</v>
      </c>
      <c r="B2412" s="145" t="s">
        <v>4925</v>
      </c>
      <c r="C2412" s="30" t="s">
        <v>307</v>
      </c>
      <c r="D2412" s="66">
        <v>19</v>
      </c>
      <c r="E2412" s="103"/>
      <c r="F2412" s="101">
        <f t="shared" si="70"/>
        <v>0</v>
      </c>
      <c r="K2412" s="350"/>
    </row>
    <row r="2413" spans="1:11" ht="42.75" outlineLevel="2">
      <c r="A2413" s="31" t="s">
        <v>4926</v>
      </c>
      <c r="B2413" s="145" t="s">
        <v>4927</v>
      </c>
      <c r="C2413" s="30" t="s">
        <v>307</v>
      </c>
      <c r="D2413" s="66">
        <v>19</v>
      </c>
      <c r="E2413" s="103"/>
      <c r="F2413" s="101">
        <f t="shared" si="70"/>
        <v>0</v>
      </c>
      <c r="K2413" s="350"/>
    </row>
    <row r="2414" spans="1:11" ht="42.75" outlineLevel="2">
      <c r="A2414" s="31" t="s">
        <v>4928</v>
      </c>
      <c r="B2414" s="145" t="s">
        <v>4929</v>
      </c>
      <c r="C2414" s="30" t="s">
        <v>307</v>
      </c>
      <c r="D2414" s="66">
        <v>19</v>
      </c>
      <c r="E2414" s="103"/>
      <c r="F2414" s="101">
        <f t="shared" si="70"/>
        <v>0</v>
      </c>
      <c r="K2414" s="350"/>
    </row>
    <row r="2415" spans="1:11" ht="42.75" outlineLevel="2">
      <c r="A2415" s="31" t="s">
        <v>4930</v>
      </c>
      <c r="B2415" s="145" t="s">
        <v>4931</v>
      </c>
      <c r="C2415" s="30" t="s">
        <v>307</v>
      </c>
      <c r="D2415" s="66">
        <v>19</v>
      </c>
      <c r="E2415" s="103"/>
      <c r="F2415" s="101">
        <f t="shared" si="70"/>
        <v>0</v>
      </c>
      <c r="K2415" s="350"/>
    </row>
    <row r="2416" spans="1:11" ht="42.75" outlineLevel="2">
      <c r="A2416" s="31" t="s">
        <v>4932</v>
      </c>
      <c r="B2416" s="145" t="s">
        <v>4933</v>
      </c>
      <c r="C2416" s="30" t="s">
        <v>307</v>
      </c>
      <c r="D2416" s="66">
        <v>19</v>
      </c>
      <c r="E2416" s="103"/>
      <c r="F2416" s="101">
        <f t="shared" si="70"/>
        <v>0</v>
      </c>
      <c r="K2416" s="350"/>
    </row>
    <row r="2417" spans="1:11" ht="42.75" outlineLevel="2">
      <c r="A2417" s="31" t="s">
        <v>4934</v>
      </c>
      <c r="B2417" s="145" t="s">
        <v>4935</v>
      </c>
      <c r="C2417" s="30" t="s">
        <v>307</v>
      </c>
      <c r="D2417" s="66">
        <v>19</v>
      </c>
      <c r="E2417" s="103"/>
      <c r="F2417" s="101">
        <f t="shared" si="70"/>
        <v>0</v>
      </c>
      <c r="K2417" s="350"/>
    </row>
    <row r="2418" spans="1:11" ht="42.75" outlineLevel="2">
      <c r="A2418" s="31" t="s">
        <v>4936</v>
      </c>
      <c r="B2418" s="145" t="s">
        <v>4937</v>
      </c>
      <c r="C2418" s="30" t="s">
        <v>307</v>
      </c>
      <c r="D2418" s="66">
        <v>19</v>
      </c>
      <c r="E2418" s="103"/>
      <c r="F2418" s="101">
        <f t="shared" si="70"/>
        <v>0</v>
      </c>
      <c r="K2418" s="350"/>
    </row>
    <row r="2419" spans="1:11" ht="57" outlineLevel="2">
      <c r="A2419" s="31" t="s">
        <v>4938</v>
      </c>
      <c r="B2419" s="145" t="s">
        <v>4939</v>
      </c>
      <c r="C2419" s="30" t="s">
        <v>580</v>
      </c>
      <c r="D2419" s="66">
        <v>2102</v>
      </c>
      <c r="E2419" s="103"/>
      <c r="F2419" s="101">
        <f t="shared" si="70"/>
        <v>0</v>
      </c>
      <c r="K2419" s="350"/>
    </row>
    <row r="2420" spans="1:11" ht="57" outlineLevel="2">
      <c r="A2420" s="31" t="s">
        <v>4940</v>
      </c>
      <c r="B2420" s="145" t="s">
        <v>4941</v>
      </c>
      <c r="C2420" s="30" t="s">
        <v>580</v>
      </c>
      <c r="D2420" s="66">
        <v>952</v>
      </c>
      <c r="E2420" s="103"/>
      <c r="F2420" s="101">
        <f t="shared" si="70"/>
        <v>0</v>
      </c>
      <c r="K2420" s="350"/>
    </row>
    <row r="2421" spans="1:11" ht="57" outlineLevel="2">
      <c r="A2421" s="31" t="s">
        <v>4942</v>
      </c>
      <c r="B2421" s="145" t="s">
        <v>4943</v>
      </c>
      <c r="C2421" s="30" t="s">
        <v>580</v>
      </c>
      <c r="D2421" s="66">
        <v>538</v>
      </c>
      <c r="E2421" s="103"/>
      <c r="F2421" s="101">
        <f t="shared" si="70"/>
        <v>0</v>
      </c>
      <c r="K2421" s="350"/>
    </row>
    <row r="2422" spans="1:11" ht="57" outlineLevel="2">
      <c r="A2422" s="31" t="s">
        <v>4944</v>
      </c>
      <c r="B2422" s="145" t="s">
        <v>4945</v>
      </c>
      <c r="C2422" s="30" t="s">
        <v>580</v>
      </c>
      <c r="D2422" s="66">
        <v>388</v>
      </c>
      <c r="E2422" s="103"/>
      <c r="F2422" s="101">
        <f t="shared" si="70"/>
        <v>0</v>
      </c>
      <c r="K2422" s="350"/>
    </row>
    <row r="2423" spans="1:11" ht="28.5" outlineLevel="2">
      <c r="A2423" s="31" t="s">
        <v>4946</v>
      </c>
      <c r="B2423" s="145" t="s">
        <v>4947</v>
      </c>
      <c r="C2423" s="30" t="s">
        <v>73</v>
      </c>
      <c r="D2423" s="66">
        <v>300</v>
      </c>
      <c r="E2423" s="103"/>
      <c r="F2423" s="101">
        <f t="shared" si="70"/>
        <v>0</v>
      </c>
      <c r="K2423" s="350"/>
    </row>
    <row r="2424" spans="1:11" ht="28.5" outlineLevel="2">
      <c r="A2424" s="31" t="s">
        <v>4948</v>
      </c>
      <c r="B2424" s="145" t="s">
        <v>4949</v>
      </c>
      <c r="C2424" s="30" t="s">
        <v>73</v>
      </c>
      <c r="D2424" s="66">
        <v>600</v>
      </c>
      <c r="E2424" s="103"/>
      <c r="F2424" s="101">
        <f t="shared" si="70"/>
        <v>0</v>
      </c>
      <c r="K2424" s="350"/>
    </row>
    <row r="2425" spans="1:11" ht="28.5" outlineLevel="2">
      <c r="A2425" s="31" t="s">
        <v>4950</v>
      </c>
      <c r="B2425" s="145" t="s">
        <v>4951</v>
      </c>
      <c r="C2425" s="30" t="s">
        <v>307</v>
      </c>
      <c r="D2425" s="66">
        <v>200</v>
      </c>
      <c r="E2425" s="103"/>
      <c r="F2425" s="101">
        <f t="shared" si="70"/>
        <v>0</v>
      </c>
      <c r="K2425" s="350"/>
    </row>
    <row r="2426" spans="1:11" ht="28.5" outlineLevel="2">
      <c r="A2426" s="31" t="s">
        <v>4952</v>
      </c>
      <c r="B2426" s="145" t="s">
        <v>4953</v>
      </c>
      <c r="C2426" s="30" t="s">
        <v>307</v>
      </c>
      <c r="D2426" s="66">
        <v>300</v>
      </c>
      <c r="E2426" s="103"/>
      <c r="F2426" s="101">
        <f t="shared" si="70"/>
        <v>0</v>
      </c>
      <c r="K2426" s="350"/>
    </row>
    <row r="2427" spans="1:11" ht="28.5" customHeight="1" outlineLevel="2">
      <c r="A2427" s="31" t="s">
        <v>4954</v>
      </c>
      <c r="B2427" s="145" t="s">
        <v>4955</v>
      </c>
      <c r="C2427" s="30" t="s">
        <v>307</v>
      </c>
      <c r="D2427" s="66">
        <v>30</v>
      </c>
      <c r="E2427" s="103"/>
      <c r="F2427" s="101">
        <f t="shared" si="70"/>
        <v>0</v>
      </c>
      <c r="K2427" s="350"/>
    </row>
    <row r="2428" spans="1:11" ht="28.5" customHeight="1" outlineLevel="2">
      <c r="A2428" s="31" t="s">
        <v>4956</v>
      </c>
      <c r="B2428" s="145" t="s">
        <v>4957</v>
      </c>
      <c r="C2428" s="30" t="s">
        <v>307</v>
      </c>
      <c r="D2428" s="66">
        <v>50</v>
      </c>
      <c r="E2428" s="103"/>
      <c r="F2428" s="101">
        <f t="shared" si="70"/>
        <v>0</v>
      </c>
      <c r="K2428" s="350"/>
    </row>
    <row r="2429" spans="1:11" ht="28.5" customHeight="1" outlineLevel="2">
      <c r="A2429" s="31" t="s">
        <v>4958</v>
      </c>
      <c r="B2429" s="145" t="s">
        <v>4959</v>
      </c>
      <c r="C2429" s="30" t="s">
        <v>307</v>
      </c>
      <c r="D2429" s="66">
        <v>50</v>
      </c>
      <c r="E2429" s="103"/>
      <c r="F2429" s="101">
        <f t="shared" si="70"/>
        <v>0</v>
      </c>
      <c r="K2429" s="350"/>
    </row>
    <row r="2430" spans="1:11" ht="28.5" customHeight="1" outlineLevel="2">
      <c r="A2430" s="31" t="s">
        <v>4960</v>
      </c>
      <c r="B2430" s="145" t="s">
        <v>4961</v>
      </c>
      <c r="C2430" s="30" t="s">
        <v>307</v>
      </c>
      <c r="D2430" s="66">
        <v>50</v>
      </c>
      <c r="E2430" s="103"/>
      <c r="F2430" s="101">
        <f t="shared" si="70"/>
        <v>0</v>
      </c>
      <c r="K2430" s="350"/>
    </row>
    <row r="2431" spans="1:11" ht="28.5" customHeight="1" outlineLevel="2">
      <c r="A2431" s="31" t="s">
        <v>4962</v>
      </c>
      <c r="B2431" s="145" t="s">
        <v>4963</v>
      </c>
      <c r="C2431" s="30" t="s">
        <v>307</v>
      </c>
      <c r="D2431" s="66">
        <v>400</v>
      </c>
      <c r="E2431" s="103"/>
      <c r="F2431" s="101">
        <f t="shared" si="70"/>
        <v>0</v>
      </c>
      <c r="K2431" s="350"/>
    </row>
    <row r="2432" spans="1:11" ht="28.5" customHeight="1" outlineLevel="2">
      <c r="A2432" s="31" t="s">
        <v>4964</v>
      </c>
      <c r="B2432" s="145" t="s">
        <v>4965</v>
      </c>
      <c r="C2432" s="30" t="s">
        <v>307</v>
      </c>
      <c r="D2432" s="66">
        <v>250</v>
      </c>
      <c r="E2432" s="103"/>
      <c r="F2432" s="101">
        <f t="shared" si="70"/>
        <v>0</v>
      </c>
      <c r="K2432" s="350"/>
    </row>
    <row r="2433" spans="1:11" ht="28.5" customHeight="1" outlineLevel="2">
      <c r="A2433" s="31" t="s">
        <v>4966</v>
      </c>
      <c r="B2433" s="145" t="s">
        <v>4967</v>
      </c>
      <c r="C2433" s="30" t="s">
        <v>307</v>
      </c>
      <c r="D2433" s="66">
        <v>250</v>
      </c>
      <c r="E2433" s="103"/>
      <c r="F2433" s="101">
        <f t="shared" si="70"/>
        <v>0</v>
      </c>
      <c r="K2433" s="350"/>
    </row>
    <row r="2434" spans="1:11" ht="28.5" customHeight="1" outlineLevel="2">
      <c r="A2434" s="31" t="s">
        <v>4968</v>
      </c>
      <c r="B2434" s="145" t="s">
        <v>4969</v>
      </c>
      <c r="C2434" s="30" t="s">
        <v>307</v>
      </c>
      <c r="D2434" s="66">
        <v>250</v>
      </c>
      <c r="E2434" s="103"/>
      <c r="F2434" s="101">
        <f t="shared" si="70"/>
        <v>0</v>
      </c>
      <c r="K2434" s="350"/>
    </row>
    <row r="2435" spans="1:11" ht="28.5" customHeight="1" outlineLevel="2">
      <c r="A2435" s="31" t="s">
        <v>4970</v>
      </c>
      <c r="B2435" s="145" t="s">
        <v>4971</v>
      </c>
      <c r="C2435" s="30" t="s">
        <v>307</v>
      </c>
      <c r="D2435" s="66">
        <v>50</v>
      </c>
      <c r="E2435" s="103"/>
      <c r="F2435" s="101">
        <f t="shared" si="70"/>
        <v>0</v>
      </c>
      <c r="K2435" s="350"/>
    </row>
    <row r="2436" spans="1:11" ht="28.5" customHeight="1" outlineLevel="2">
      <c r="A2436" s="31" t="s">
        <v>4972</v>
      </c>
      <c r="B2436" s="145" t="s">
        <v>4973</v>
      </c>
      <c r="C2436" s="30" t="s">
        <v>307</v>
      </c>
      <c r="D2436" s="66">
        <v>50</v>
      </c>
      <c r="E2436" s="103"/>
      <c r="F2436" s="101">
        <f t="shared" si="70"/>
        <v>0</v>
      </c>
      <c r="K2436" s="350"/>
    </row>
    <row r="2437" spans="1:11" ht="28.5" customHeight="1" outlineLevel="2">
      <c r="A2437" s="31" t="s">
        <v>4974</v>
      </c>
      <c r="B2437" s="145" t="s">
        <v>4975</v>
      </c>
      <c r="C2437" s="30" t="s">
        <v>307</v>
      </c>
      <c r="D2437" s="66">
        <v>50</v>
      </c>
      <c r="E2437" s="103"/>
      <c r="F2437" s="101">
        <f t="shared" si="70"/>
        <v>0</v>
      </c>
      <c r="K2437" s="350"/>
    </row>
    <row r="2438" spans="1:11" ht="28.5" customHeight="1" outlineLevel="2">
      <c r="A2438" s="31" t="s">
        <v>4976</v>
      </c>
      <c r="B2438" s="145" t="s">
        <v>4977</v>
      </c>
      <c r="C2438" s="30" t="s">
        <v>307</v>
      </c>
      <c r="D2438" s="66">
        <v>50</v>
      </c>
      <c r="E2438" s="103"/>
      <c r="F2438" s="101">
        <f t="shared" si="70"/>
        <v>0</v>
      </c>
      <c r="K2438" s="350"/>
    </row>
    <row r="2439" spans="1:11" ht="28.5" outlineLevel="2">
      <c r="A2439" s="31" t="s">
        <v>4978</v>
      </c>
      <c r="B2439" s="145" t="s">
        <v>581</v>
      </c>
      <c r="C2439" s="30" t="s">
        <v>543</v>
      </c>
      <c r="D2439" s="66">
        <v>250</v>
      </c>
      <c r="E2439" s="103"/>
      <c r="F2439" s="101">
        <f t="shared" si="70"/>
        <v>0</v>
      </c>
      <c r="K2439" s="350"/>
    </row>
    <row r="2440" spans="1:11" ht="28.5" outlineLevel="2">
      <c r="A2440" s="31" t="s">
        <v>4979</v>
      </c>
      <c r="B2440" s="145" t="s">
        <v>582</v>
      </c>
      <c r="C2440" s="30" t="s">
        <v>543</v>
      </c>
      <c r="D2440" s="66">
        <v>30</v>
      </c>
      <c r="E2440" s="103"/>
      <c r="F2440" s="101">
        <f t="shared" si="70"/>
        <v>0</v>
      </c>
      <c r="K2440" s="350"/>
    </row>
    <row r="2441" spans="1:11" ht="28.5" outlineLevel="2">
      <c r="A2441" s="31" t="s">
        <v>4980</v>
      </c>
      <c r="B2441" s="145" t="s">
        <v>583</v>
      </c>
      <c r="C2441" s="30" t="s">
        <v>543</v>
      </c>
      <c r="D2441" s="66">
        <v>250</v>
      </c>
      <c r="E2441" s="103"/>
      <c r="F2441" s="101">
        <f t="shared" si="70"/>
        <v>0</v>
      </c>
      <c r="K2441" s="350"/>
    </row>
    <row r="2442" spans="1:11" ht="28.5" outlineLevel="2">
      <c r="A2442" s="31" t="s">
        <v>4981</v>
      </c>
      <c r="B2442" s="145" t="s">
        <v>584</v>
      </c>
      <c r="C2442" s="30" t="s">
        <v>307</v>
      </c>
      <c r="D2442" s="66">
        <v>30</v>
      </c>
      <c r="E2442" s="103"/>
      <c r="F2442" s="101">
        <f t="shared" si="70"/>
        <v>0</v>
      </c>
      <c r="K2442" s="350"/>
    </row>
    <row r="2443" spans="1:11" ht="42.75" outlineLevel="2">
      <c r="A2443" s="31" t="s">
        <v>4982</v>
      </c>
      <c r="B2443" s="145" t="s">
        <v>4983</v>
      </c>
      <c r="C2443" s="30" t="s">
        <v>307</v>
      </c>
      <c r="D2443" s="66">
        <v>72</v>
      </c>
      <c r="E2443" s="103"/>
      <c r="F2443" s="101">
        <f t="shared" si="70"/>
        <v>0</v>
      </c>
      <c r="K2443" s="350"/>
    </row>
    <row r="2444" spans="1:11" ht="19.5" customHeight="1" outlineLevel="1">
      <c r="A2444" s="31"/>
      <c r="B2444" s="145"/>
      <c r="C2444" s="30"/>
      <c r="D2444" s="66"/>
      <c r="E2444" s="103"/>
      <c r="F2444" s="101"/>
      <c r="K2444" s="350"/>
    </row>
    <row r="2445" spans="1:11" ht="20.100000000000001" customHeight="1" outlineLevel="1">
      <c r="A2445" s="142" t="s">
        <v>114</v>
      </c>
      <c r="B2445" s="114" t="s">
        <v>585</v>
      </c>
      <c r="C2445" s="143"/>
      <c r="D2445" s="144"/>
      <c r="E2445" s="135"/>
      <c r="F2445" s="108">
        <f>SUBTOTAL(9,F2446:F2472)</f>
        <v>0</v>
      </c>
      <c r="G2445" s="455" t="s">
        <v>3556</v>
      </c>
      <c r="H2445" s="462">
        <f>+F2445</f>
        <v>0</v>
      </c>
      <c r="K2445" s="350"/>
    </row>
    <row r="2446" spans="1:11" ht="42.75" outlineLevel="2">
      <c r="A2446" s="31" t="s">
        <v>116</v>
      </c>
      <c r="B2446" s="145" t="s">
        <v>586</v>
      </c>
      <c r="C2446" s="30" t="s">
        <v>73</v>
      </c>
      <c r="D2446" s="66">
        <v>330000</v>
      </c>
      <c r="E2446" s="103"/>
      <c r="F2446" s="101">
        <f>TRUNC(E2446*D2446,2)</f>
        <v>0</v>
      </c>
      <c r="K2446" s="350"/>
    </row>
    <row r="2447" spans="1:11" ht="20.100000000000001" customHeight="1" outlineLevel="2">
      <c r="A2447" s="31" t="s">
        <v>118</v>
      </c>
      <c r="B2447" s="145" t="s">
        <v>587</v>
      </c>
      <c r="C2447" s="30" t="s">
        <v>73</v>
      </c>
      <c r="D2447" s="66">
        <v>3000</v>
      </c>
      <c r="E2447" s="103"/>
      <c r="F2447" s="101">
        <f t="shared" ref="F2447:F2461" si="71">TRUNC(E2447*D2447,2)</f>
        <v>0</v>
      </c>
      <c r="K2447" s="350"/>
    </row>
    <row r="2448" spans="1:11" ht="71.25" outlineLevel="2">
      <c r="A2448" s="31" t="s">
        <v>2098</v>
      </c>
      <c r="B2448" s="145" t="s">
        <v>588</v>
      </c>
      <c r="C2448" s="30" t="s">
        <v>307</v>
      </c>
      <c r="D2448" s="66">
        <v>385</v>
      </c>
      <c r="E2448" s="103"/>
      <c r="F2448" s="101">
        <f t="shared" si="71"/>
        <v>0</v>
      </c>
      <c r="K2448" s="350"/>
    </row>
    <row r="2449" spans="1:11" ht="71.25" outlineLevel="2">
      <c r="A2449" s="31" t="s">
        <v>2099</v>
      </c>
      <c r="B2449" s="145" t="s">
        <v>589</v>
      </c>
      <c r="C2449" s="30" t="s">
        <v>307</v>
      </c>
      <c r="D2449" s="66">
        <v>68</v>
      </c>
      <c r="E2449" s="103"/>
      <c r="F2449" s="101">
        <f t="shared" si="71"/>
        <v>0</v>
      </c>
      <c r="K2449" s="350"/>
    </row>
    <row r="2450" spans="1:11" ht="42.75" outlineLevel="2">
      <c r="A2450" s="31" t="s">
        <v>2100</v>
      </c>
      <c r="B2450" s="145" t="s">
        <v>590</v>
      </c>
      <c r="C2450" s="30" t="s">
        <v>307</v>
      </c>
      <c r="D2450" s="66">
        <v>385</v>
      </c>
      <c r="E2450" s="103"/>
      <c r="F2450" s="101">
        <f t="shared" si="71"/>
        <v>0</v>
      </c>
      <c r="K2450" s="350"/>
    </row>
    <row r="2451" spans="1:11" ht="71.25" outlineLevel="2">
      <c r="A2451" s="31" t="s">
        <v>2101</v>
      </c>
      <c r="B2451" s="145" t="s">
        <v>591</v>
      </c>
      <c r="C2451" s="30" t="s">
        <v>307</v>
      </c>
      <c r="D2451" s="66">
        <v>16</v>
      </c>
      <c r="E2451" s="103"/>
      <c r="F2451" s="101">
        <f t="shared" si="71"/>
        <v>0</v>
      </c>
      <c r="K2451" s="350"/>
    </row>
    <row r="2452" spans="1:11" ht="71.25" outlineLevel="2">
      <c r="A2452" s="31" t="s">
        <v>2102</v>
      </c>
      <c r="B2452" s="145" t="s">
        <v>592</v>
      </c>
      <c r="C2452" s="30" t="s">
        <v>307</v>
      </c>
      <c r="D2452" s="66">
        <v>97</v>
      </c>
      <c r="E2452" s="103"/>
      <c r="F2452" s="101">
        <f t="shared" si="71"/>
        <v>0</v>
      </c>
      <c r="K2452" s="350"/>
    </row>
    <row r="2453" spans="1:11" ht="71.25" outlineLevel="2">
      <c r="A2453" s="31" t="s">
        <v>2103</v>
      </c>
      <c r="B2453" s="145" t="s">
        <v>593</v>
      </c>
      <c r="C2453" s="30" t="s">
        <v>307</v>
      </c>
      <c r="D2453" s="66">
        <v>154</v>
      </c>
      <c r="E2453" s="103"/>
      <c r="F2453" s="101">
        <f t="shared" si="71"/>
        <v>0</v>
      </c>
      <c r="K2453" s="350"/>
    </row>
    <row r="2454" spans="1:11" ht="71.25" outlineLevel="2">
      <c r="A2454" s="31" t="s">
        <v>2104</v>
      </c>
      <c r="B2454" s="145" t="s">
        <v>594</v>
      </c>
      <c r="C2454" s="30" t="s">
        <v>307</v>
      </c>
      <c r="D2454" s="66">
        <v>547</v>
      </c>
      <c r="E2454" s="103"/>
      <c r="F2454" s="101">
        <f t="shared" si="71"/>
        <v>0</v>
      </c>
      <c r="K2454" s="350"/>
    </row>
    <row r="2455" spans="1:11" ht="71.25" outlineLevel="2">
      <c r="A2455" s="31" t="s">
        <v>2105</v>
      </c>
      <c r="B2455" s="145" t="s">
        <v>595</v>
      </c>
      <c r="C2455" s="30" t="s">
        <v>307</v>
      </c>
      <c r="D2455" s="66">
        <v>70</v>
      </c>
      <c r="E2455" s="103"/>
      <c r="F2455" s="101">
        <f t="shared" si="71"/>
        <v>0</v>
      </c>
      <c r="K2455" s="350"/>
    </row>
    <row r="2456" spans="1:11" ht="71.25" outlineLevel="2">
      <c r="A2456" s="31" t="s">
        <v>2106</v>
      </c>
      <c r="B2456" s="145" t="s">
        <v>596</v>
      </c>
      <c r="C2456" s="30" t="s">
        <v>307</v>
      </c>
      <c r="D2456" s="66">
        <v>235</v>
      </c>
      <c r="E2456" s="103"/>
      <c r="F2456" s="101">
        <f t="shared" si="71"/>
        <v>0</v>
      </c>
      <c r="K2456" s="350"/>
    </row>
    <row r="2457" spans="1:11" ht="71.25" outlineLevel="2">
      <c r="A2457" s="31" t="s">
        <v>2107</v>
      </c>
      <c r="B2457" s="145" t="s">
        <v>597</v>
      </c>
      <c r="C2457" s="30" t="s">
        <v>307</v>
      </c>
      <c r="D2457" s="66">
        <v>303</v>
      </c>
      <c r="E2457" s="103"/>
      <c r="F2457" s="101">
        <f t="shared" si="71"/>
        <v>0</v>
      </c>
      <c r="K2457" s="350"/>
    </row>
    <row r="2458" spans="1:11" ht="57" outlineLevel="2">
      <c r="A2458" s="31" t="s">
        <v>2108</v>
      </c>
      <c r="B2458" s="145" t="s">
        <v>598</v>
      </c>
      <c r="C2458" s="30" t="s">
        <v>307</v>
      </c>
      <c r="D2458" s="66">
        <v>2500</v>
      </c>
      <c r="E2458" s="103"/>
      <c r="F2458" s="101">
        <f t="shared" si="71"/>
        <v>0</v>
      </c>
      <c r="K2458" s="350"/>
    </row>
    <row r="2459" spans="1:11" ht="57" outlineLevel="2">
      <c r="A2459" s="31" t="s">
        <v>2109</v>
      </c>
      <c r="B2459" s="145" t="s">
        <v>599</v>
      </c>
      <c r="C2459" s="30" t="s">
        <v>307</v>
      </c>
      <c r="D2459" s="66">
        <v>2500</v>
      </c>
      <c r="E2459" s="103"/>
      <c r="F2459" s="101">
        <f t="shared" si="71"/>
        <v>0</v>
      </c>
      <c r="K2459" s="350"/>
    </row>
    <row r="2460" spans="1:11" ht="57" outlineLevel="2">
      <c r="A2460" s="31" t="s">
        <v>2110</v>
      </c>
      <c r="B2460" s="145" t="s">
        <v>600</v>
      </c>
      <c r="C2460" s="30" t="s">
        <v>307</v>
      </c>
      <c r="D2460" s="66">
        <v>4500</v>
      </c>
      <c r="E2460" s="103"/>
      <c r="F2460" s="101">
        <f t="shared" si="71"/>
        <v>0</v>
      </c>
      <c r="K2460" s="350"/>
    </row>
    <row r="2461" spans="1:11" ht="114" outlineLevel="2">
      <c r="A2461" s="31" t="s">
        <v>2111</v>
      </c>
      <c r="B2461" s="145" t="s">
        <v>2122</v>
      </c>
      <c r="C2461" s="30" t="s">
        <v>307</v>
      </c>
      <c r="D2461" s="66">
        <v>46</v>
      </c>
      <c r="E2461" s="103"/>
      <c r="F2461" s="101">
        <f t="shared" si="71"/>
        <v>0</v>
      </c>
      <c r="K2461" s="350"/>
    </row>
    <row r="2462" spans="1:11" ht="15" customHeight="1" outlineLevel="2">
      <c r="A2462" s="400" t="s">
        <v>2112</v>
      </c>
      <c r="B2462" s="246" t="s">
        <v>4984</v>
      </c>
      <c r="C2462" s="401" t="s">
        <v>307</v>
      </c>
      <c r="D2462" s="402">
        <v>1</v>
      </c>
      <c r="E2462" s="103"/>
      <c r="F2462" s="403">
        <f>TRUNC(E2462*D2462,2)</f>
        <v>0</v>
      </c>
      <c r="K2462" s="350"/>
    </row>
    <row r="2463" spans="1:11" ht="42.75" outlineLevel="2">
      <c r="A2463" s="31" t="s">
        <v>2113</v>
      </c>
      <c r="B2463" s="145" t="s">
        <v>601</v>
      </c>
      <c r="C2463" s="30" t="s">
        <v>73</v>
      </c>
      <c r="D2463" s="66">
        <v>1500</v>
      </c>
      <c r="E2463" s="103"/>
      <c r="F2463" s="101">
        <f t="shared" ref="F2463:F2471" si="72">TRUNC(E2463*D2463,2)</f>
        <v>0</v>
      </c>
      <c r="K2463" s="350"/>
    </row>
    <row r="2464" spans="1:11" ht="42.75" outlineLevel="2">
      <c r="A2464" s="31" t="s">
        <v>2114</v>
      </c>
      <c r="B2464" s="145" t="s">
        <v>602</v>
      </c>
      <c r="C2464" s="30" t="s">
        <v>73</v>
      </c>
      <c r="D2464" s="66">
        <v>1400</v>
      </c>
      <c r="E2464" s="103"/>
      <c r="F2464" s="101">
        <f t="shared" si="72"/>
        <v>0</v>
      </c>
      <c r="K2464" s="350"/>
    </row>
    <row r="2465" spans="1:14" ht="42.75" outlineLevel="2">
      <c r="A2465" s="31" t="s">
        <v>2115</v>
      </c>
      <c r="B2465" s="145" t="s">
        <v>603</v>
      </c>
      <c r="C2465" s="30" t="s">
        <v>73</v>
      </c>
      <c r="D2465" s="66">
        <v>1500</v>
      </c>
      <c r="E2465" s="103"/>
      <c r="F2465" s="101">
        <f t="shared" si="72"/>
        <v>0</v>
      </c>
      <c r="K2465" s="350"/>
    </row>
    <row r="2466" spans="1:14" ht="57" outlineLevel="2">
      <c r="A2466" s="31" t="s">
        <v>2116</v>
      </c>
      <c r="B2466" s="145" t="s">
        <v>604</v>
      </c>
      <c r="C2466" s="30" t="s">
        <v>307</v>
      </c>
      <c r="D2466" s="66">
        <v>22</v>
      </c>
      <c r="E2466" s="103"/>
      <c r="F2466" s="101">
        <f t="shared" si="72"/>
        <v>0</v>
      </c>
      <c r="K2466" s="350"/>
    </row>
    <row r="2467" spans="1:14" ht="57" outlineLevel="2">
      <c r="A2467" s="31" t="s">
        <v>2117</v>
      </c>
      <c r="B2467" s="145" t="s">
        <v>605</v>
      </c>
      <c r="C2467" s="30" t="s">
        <v>307</v>
      </c>
      <c r="D2467" s="66">
        <v>6</v>
      </c>
      <c r="E2467" s="103"/>
      <c r="F2467" s="101">
        <f t="shared" si="72"/>
        <v>0</v>
      </c>
      <c r="K2467" s="350"/>
    </row>
    <row r="2468" spans="1:14" ht="57" outlineLevel="2">
      <c r="A2468" s="31" t="s">
        <v>2118</v>
      </c>
      <c r="B2468" s="145" t="s">
        <v>606</v>
      </c>
      <c r="C2468" s="30" t="s">
        <v>307</v>
      </c>
      <c r="D2468" s="66">
        <v>22</v>
      </c>
      <c r="E2468" s="103"/>
      <c r="F2468" s="101">
        <f t="shared" si="72"/>
        <v>0</v>
      </c>
      <c r="K2468" s="350"/>
    </row>
    <row r="2469" spans="1:14" ht="57" outlineLevel="2">
      <c r="A2469" s="31" t="s">
        <v>2119</v>
      </c>
      <c r="B2469" s="145" t="s">
        <v>606</v>
      </c>
      <c r="C2469" s="30" t="s">
        <v>307</v>
      </c>
      <c r="D2469" s="66">
        <v>5</v>
      </c>
      <c r="E2469" s="103"/>
      <c r="F2469" s="101">
        <f t="shared" si="72"/>
        <v>0</v>
      </c>
      <c r="K2469" s="350"/>
    </row>
    <row r="2470" spans="1:14" ht="42.75" outlineLevel="2">
      <c r="A2470" s="31" t="s">
        <v>2120</v>
      </c>
      <c r="B2470" s="145" t="s">
        <v>607</v>
      </c>
      <c r="C2470" s="30" t="s">
        <v>307</v>
      </c>
      <c r="D2470" s="66">
        <v>100</v>
      </c>
      <c r="E2470" s="103"/>
      <c r="F2470" s="101">
        <f t="shared" si="72"/>
        <v>0</v>
      </c>
      <c r="K2470" s="350"/>
    </row>
    <row r="2471" spans="1:14" ht="42.75" outlineLevel="2">
      <c r="A2471" s="31" t="s">
        <v>2121</v>
      </c>
      <c r="B2471" s="145" t="s">
        <v>608</v>
      </c>
      <c r="C2471" s="30" t="s">
        <v>307</v>
      </c>
      <c r="D2471" s="66">
        <v>25</v>
      </c>
      <c r="E2471" s="103"/>
      <c r="F2471" s="101">
        <f t="shared" si="72"/>
        <v>0</v>
      </c>
      <c r="K2471" s="350"/>
    </row>
    <row r="2472" spans="1:14" ht="20.100000000000001" customHeight="1" outlineLevel="1">
      <c r="A2472" s="31"/>
      <c r="B2472" s="145"/>
      <c r="C2472" s="30"/>
      <c r="D2472" s="66"/>
      <c r="E2472" s="103"/>
      <c r="F2472" s="101"/>
      <c r="K2472" s="350"/>
    </row>
    <row r="2473" spans="1:14" ht="20.100000000000001" customHeight="1" outlineLevel="1">
      <c r="A2473" s="142" t="s">
        <v>119</v>
      </c>
      <c r="B2473" s="114" t="s">
        <v>544</v>
      </c>
      <c r="C2473" s="143"/>
      <c r="D2473" s="144"/>
      <c r="E2473" s="135"/>
      <c r="F2473" s="108">
        <f>SUBTOTAL(9,F2474:F2478)</f>
        <v>0</v>
      </c>
      <c r="G2473" s="455" t="s">
        <v>3556</v>
      </c>
      <c r="H2473" s="462">
        <f>+F2473</f>
        <v>0</v>
      </c>
      <c r="K2473" s="350"/>
    </row>
    <row r="2474" spans="1:14" ht="20.100000000000001" customHeight="1" outlineLevel="2">
      <c r="A2474" s="162" t="s">
        <v>121</v>
      </c>
      <c r="B2474" s="440" t="s">
        <v>609</v>
      </c>
      <c r="C2474" s="30" t="s">
        <v>307</v>
      </c>
      <c r="D2474" s="441">
        <v>2</v>
      </c>
      <c r="E2474" s="103"/>
      <c r="F2474" s="101">
        <f>TRUNC(E2474*D2474,2)</f>
        <v>0</v>
      </c>
      <c r="K2474" s="350"/>
    </row>
    <row r="2475" spans="1:14" ht="20.100000000000001" customHeight="1" outlineLevel="2">
      <c r="A2475" s="162" t="s">
        <v>2123</v>
      </c>
      <c r="B2475" s="440" t="s">
        <v>610</v>
      </c>
      <c r="C2475" s="30" t="s">
        <v>307</v>
      </c>
      <c r="D2475" s="441">
        <v>56</v>
      </c>
      <c r="E2475" s="103"/>
      <c r="F2475" s="101">
        <f>TRUNC(E2475*D2475,2)</f>
        <v>0</v>
      </c>
      <c r="K2475" s="350"/>
    </row>
    <row r="2476" spans="1:14" ht="20.100000000000001" customHeight="1" outlineLevel="2">
      <c r="A2476" s="162" t="s">
        <v>2124</v>
      </c>
      <c r="B2476" s="440" t="s">
        <v>611</v>
      </c>
      <c r="C2476" s="30" t="s">
        <v>307</v>
      </c>
      <c r="D2476" s="441">
        <v>1</v>
      </c>
      <c r="E2476" s="103"/>
      <c r="F2476" s="101">
        <f>TRUNC(E2476*D2476,2)</f>
        <v>0</v>
      </c>
      <c r="K2476" s="350"/>
    </row>
    <row r="2477" spans="1:14" ht="20.100000000000001" customHeight="1" outlineLevel="2">
      <c r="A2477" s="162" t="s">
        <v>2125</v>
      </c>
      <c r="B2477" s="440" t="s">
        <v>612</v>
      </c>
      <c r="C2477" s="30" t="s">
        <v>307</v>
      </c>
      <c r="D2477" s="441">
        <v>1</v>
      </c>
      <c r="E2477" s="103"/>
      <c r="F2477" s="101">
        <f>TRUNC(E2477*D2477,2)</f>
        <v>0</v>
      </c>
      <c r="K2477" s="350"/>
    </row>
    <row r="2478" spans="1:14" s="456" customFormat="1" ht="20.100000000000001" customHeight="1" outlineLevel="1">
      <c r="A2478" s="31"/>
      <c r="B2478" s="145"/>
      <c r="C2478" s="30"/>
      <c r="D2478" s="66"/>
      <c r="E2478" s="103"/>
      <c r="F2478" s="101"/>
      <c r="G2478" s="455"/>
      <c r="K2478" s="350"/>
      <c r="M2478" s="561"/>
      <c r="N2478" s="561"/>
    </row>
    <row r="2479" spans="1:14" ht="20.100000000000001" customHeight="1" outlineLevel="1">
      <c r="A2479" s="142" t="s">
        <v>122</v>
      </c>
      <c r="B2479" s="114" t="s">
        <v>613</v>
      </c>
      <c r="C2479" s="143"/>
      <c r="D2479" s="144"/>
      <c r="E2479" s="135"/>
      <c r="F2479" s="108">
        <f>SUBTOTAL(9,F2480:F2489)</f>
        <v>0</v>
      </c>
      <c r="G2479" s="455" t="s">
        <v>3556</v>
      </c>
      <c r="H2479" s="462">
        <f>+F2479</f>
        <v>0</v>
      </c>
      <c r="K2479" s="350"/>
    </row>
    <row r="2480" spans="1:14" ht="28.5" outlineLevel="2">
      <c r="A2480" s="31" t="s">
        <v>124</v>
      </c>
      <c r="B2480" s="145" t="s">
        <v>614</v>
      </c>
      <c r="C2480" s="30" t="s">
        <v>545</v>
      </c>
      <c r="D2480" s="66">
        <v>1</v>
      </c>
      <c r="E2480" s="103"/>
      <c r="F2480" s="101">
        <f t="shared" ref="F2480:F2488" si="73">TRUNC(E2480*D2480,2)</f>
        <v>0</v>
      </c>
      <c r="K2480" s="350"/>
    </row>
    <row r="2481" spans="1:14" ht="57" outlineLevel="2">
      <c r="A2481" s="31" t="s">
        <v>2126</v>
      </c>
      <c r="B2481" s="145" t="s">
        <v>615</v>
      </c>
      <c r="C2481" s="30" t="s">
        <v>545</v>
      </c>
      <c r="D2481" s="66">
        <v>1</v>
      </c>
      <c r="E2481" s="103"/>
      <c r="F2481" s="101">
        <f t="shared" si="73"/>
        <v>0</v>
      </c>
      <c r="K2481" s="350"/>
    </row>
    <row r="2482" spans="1:14" ht="28.5" outlineLevel="2">
      <c r="A2482" s="31" t="s">
        <v>2127</v>
      </c>
      <c r="B2482" s="145" t="s">
        <v>616</v>
      </c>
      <c r="C2482" s="30" t="s">
        <v>545</v>
      </c>
      <c r="D2482" s="66">
        <v>1</v>
      </c>
      <c r="E2482" s="103"/>
      <c r="F2482" s="101">
        <f t="shared" si="73"/>
        <v>0</v>
      </c>
      <c r="K2482" s="350"/>
    </row>
    <row r="2483" spans="1:14" ht="28.5" outlineLevel="2">
      <c r="A2483" s="31" t="s">
        <v>2128</v>
      </c>
      <c r="B2483" s="145" t="s">
        <v>617</v>
      </c>
      <c r="C2483" s="30" t="s">
        <v>545</v>
      </c>
      <c r="D2483" s="66">
        <v>1</v>
      </c>
      <c r="E2483" s="103"/>
      <c r="F2483" s="101">
        <f t="shared" si="73"/>
        <v>0</v>
      </c>
      <c r="K2483" s="350"/>
    </row>
    <row r="2484" spans="1:14" ht="28.5" outlineLevel="2">
      <c r="A2484" s="31" t="s">
        <v>2129</v>
      </c>
      <c r="B2484" s="145" t="s">
        <v>4985</v>
      </c>
      <c r="C2484" s="30" t="s">
        <v>545</v>
      </c>
      <c r="D2484" s="66">
        <v>1</v>
      </c>
      <c r="E2484" s="103"/>
      <c r="F2484" s="101">
        <f t="shared" si="73"/>
        <v>0</v>
      </c>
      <c r="K2484" s="350"/>
    </row>
    <row r="2485" spans="1:14" ht="42.75" outlineLevel="2">
      <c r="A2485" s="31" t="s">
        <v>4986</v>
      </c>
      <c r="B2485" s="145" t="s">
        <v>4987</v>
      </c>
      <c r="C2485" s="30" t="s">
        <v>545</v>
      </c>
      <c r="D2485" s="66">
        <v>1</v>
      </c>
      <c r="E2485" s="103"/>
      <c r="F2485" s="101">
        <f t="shared" si="73"/>
        <v>0</v>
      </c>
      <c r="K2485" s="350"/>
    </row>
    <row r="2486" spans="1:14" ht="28.5" outlineLevel="2">
      <c r="A2486" s="31" t="s">
        <v>4988</v>
      </c>
      <c r="B2486" s="145" t="s">
        <v>4989</v>
      </c>
      <c r="C2486" s="30" t="s">
        <v>545</v>
      </c>
      <c r="D2486" s="66">
        <v>1</v>
      </c>
      <c r="E2486" s="103"/>
      <c r="F2486" s="101">
        <f t="shared" si="73"/>
        <v>0</v>
      </c>
      <c r="K2486" s="350"/>
    </row>
    <row r="2487" spans="1:14" ht="28.5" outlineLevel="2">
      <c r="A2487" s="31" t="s">
        <v>4990</v>
      </c>
      <c r="B2487" s="145" t="s">
        <v>4991</v>
      </c>
      <c r="C2487" s="30" t="s">
        <v>545</v>
      </c>
      <c r="D2487" s="66">
        <v>1</v>
      </c>
      <c r="E2487" s="103"/>
      <c r="F2487" s="101">
        <f t="shared" si="73"/>
        <v>0</v>
      </c>
      <c r="K2487" s="350"/>
    </row>
    <row r="2488" spans="1:14" ht="28.5" outlineLevel="2">
      <c r="A2488" s="31" t="s">
        <v>4992</v>
      </c>
      <c r="B2488" s="145" t="s">
        <v>4993</v>
      </c>
      <c r="C2488" s="30" t="s">
        <v>577</v>
      </c>
      <c r="D2488" s="66">
        <v>30</v>
      </c>
      <c r="E2488" s="103"/>
      <c r="F2488" s="101">
        <f t="shared" si="73"/>
        <v>0</v>
      </c>
      <c r="K2488" s="350"/>
    </row>
    <row r="2489" spans="1:14" ht="20.100000000000001" customHeight="1">
      <c r="A2489" s="2"/>
      <c r="B2489" s="212"/>
      <c r="C2489" s="6"/>
      <c r="D2489" s="64"/>
      <c r="E2489" s="64"/>
      <c r="F2489" s="101"/>
      <c r="K2489" s="350"/>
    </row>
    <row r="2490" spans="1:14" ht="20.100000000000001" customHeight="1">
      <c r="A2490" s="47">
        <v>11</v>
      </c>
      <c r="B2490" s="232" t="s">
        <v>308</v>
      </c>
      <c r="C2490" s="48"/>
      <c r="D2490" s="65"/>
      <c r="E2490" s="65"/>
      <c r="F2490" s="96">
        <f>SUBTOTAL(9,F2491:F2935)</f>
        <v>0</v>
      </c>
      <c r="H2490" s="460">
        <f>SUM(H2491:H2885)</f>
        <v>0</v>
      </c>
      <c r="I2490" s="456" t="b">
        <f>H2490=F2490</f>
        <v>1</v>
      </c>
      <c r="K2490" s="350"/>
    </row>
    <row r="2491" spans="1:14" ht="20.100000000000001" customHeight="1" outlineLevel="1">
      <c r="A2491" s="2"/>
      <c r="B2491" s="212"/>
      <c r="C2491" s="6"/>
      <c r="D2491" s="64"/>
      <c r="E2491" s="64"/>
      <c r="F2491" s="101"/>
      <c r="H2491" s="456"/>
      <c r="K2491" s="350"/>
    </row>
    <row r="2492" spans="1:14" s="463" customFormat="1" ht="20.100000000000001" customHeight="1" outlineLevel="1">
      <c r="A2492" s="159" t="s">
        <v>129</v>
      </c>
      <c r="B2492" s="215" t="s">
        <v>2859</v>
      </c>
      <c r="C2492" s="160"/>
      <c r="D2492" s="161"/>
      <c r="E2492" s="161"/>
      <c r="F2492" s="108">
        <f>SUBTOTAL(9,F2493:F2781)</f>
        <v>0</v>
      </c>
      <c r="G2492" s="468" t="s">
        <v>2525</v>
      </c>
      <c r="H2492" s="462">
        <f>+F2492</f>
        <v>0</v>
      </c>
      <c r="I2492" s="456"/>
      <c r="K2492" s="350"/>
      <c r="M2492" s="562"/>
      <c r="N2492" s="562"/>
    </row>
    <row r="2493" spans="1:14" s="463" customFormat="1" ht="28.5" outlineLevel="2">
      <c r="A2493" s="162" t="s">
        <v>131</v>
      </c>
      <c r="B2493" s="247" t="s">
        <v>620</v>
      </c>
      <c r="C2493" s="163" t="s">
        <v>543</v>
      </c>
      <c r="D2493" s="164">
        <v>4</v>
      </c>
      <c r="E2493" s="165"/>
      <c r="F2493" s="99">
        <f>TRUNC(E2493*D2493,2)</f>
        <v>0</v>
      </c>
      <c r="G2493" s="488"/>
      <c r="K2493" s="350"/>
      <c r="M2493" s="562"/>
      <c r="N2493" s="562"/>
    </row>
    <row r="2494" spans="1:14" s="463" customFormat="1" ht="42.75" outlineLevel="2">
      <c r="A2494" s="162" t="s">
        <v>133</v>
      </c>
      <c r="B2494" s="293" t="s">
        <v>621</v>
      </c>
      <c r="C2494" s="166" t="s">
        <v>545</v>
      </c>
      <c r="D2494" s="167">
        <v>5</v>
      </c>
      <c r="E2494" s="165"/>
      <c r="F2494" s="99">
        <f>TRUNC(E2494*D2494,2)</f>
        <v>0</v>
      </c>
      <c r="G2494" s="488"/>
      <c r="K2494" s="350"/>
      <c r="M2494" s="562"/>
      <c r="N2494" s="562"/>
    </row>
    <row r="2495" spans="1:14" s="463" customFormat="1" ht="42.75" outlineLevel="2">
      <c r="A2495" s="162" t="s">
        <v>135</v>
      </c>
      <c r="B2495" s="293" t="s">
        <v>622</v>
      </c>
      <c r="C2495" s="166" t="s">
        <v>545</v>
      </c>
      <c r="D2495" s="167">
        <v>4</v>
      </c>
      <c r="E2495" s="165"/>
      <c r="F2495" s="99">
        <f>TRUNC(E2495*D2495,2)</f>
        <v>0</v>
      </c>
      <c r="G2495" s="488"/>
      <c r="K2495" s="350"/>
      <c r="M2495" s="562"/>
      <c r="N2495" s="562"/>
    </row>
    <row r="2496" spans="1:14" s="463" customFormat="1" ht="42.75" outlineLevel="2">
      <c r="A2496" s="162" t="s">
        <v>137</v>
      </c>
      <c r="B2496" s="293" t="s">
        <v>623</v>
      </c>
      <c r="C2496" s="166" t="s">
        <v>545</v>
      </c>
      <c r="D2496" s="168">
        <v>5</v>
      </c>
      <c r="E2496" s="165"/>
      <c r="F2496" s="99">
        <f t="shared" ref="F2496:F2556" si="74">TRUNC(E2496*D2496,2)</f>
        <v>0</v>
      </c>
      <c r="G2496" s="488"/>
      <c r="K2496" s="350"/>
      <c r="M2496" s="562"/>
      <c r="N2496" s="562"/>
    </row>
    <row r="2497" spans="1:14" s="463" customFormat="1" ht="42.75" outlineLevel="2">
      <c r="A2497" s="162" t="s">
        <v>2130</v>
      </c>
      <c r="B2497" s="293" t="s">
        <v>624</v>
      </c>
      <c r="C2497" s="166" t="s">
        <v>545</v>
      </c>
      <c r="D2497" s="168">
        <v>3</v>
      </c>
      <c r="E2497" s="165"/>
      <c r="F2497" s="99">
        <f t="shared" si="74"/>
        <v>0</v>
      </c>
      <c r="G2497" s="488"/>
      <c r="K2497" s="350"/>
      <c r="M2497" s="562"/>
      <c r="N2497" s="562"/>
    </row>
    <row r="2498" spans="1:14" s="463" customFormat="1" ht="42.75" outlineLevel="2">
      <c r="A2498" s="162" t="s">
        <v>2131</v>
      </c>
      <c r="B2498" s="293" t="s">
        <v>625</v>
      </c>
      <c r="C2498" s="166" t="s">
        <v>545</v>
      </c>
      <c r="D2498" s="168">
        <v>3</v>
      </c>
      <c r="E2498" s="165"/>
      <c r="F2498" s="99">
        <f t="shared" si="74"/>
        <v>0</v>
      </c>
      <c r="G2498" s="488"/>
      <c r="K2498" s="350"/>
      <c r="M2498" s="562"/>
      <c r="N2498" s="562"/>
    </row>
    <row r="2499" spans="1:14" s="463" customFormat="1" ht="28.5" outlineLevel="2">
      <c r="A2499" s="162" t="s">
        <v>2132</v>
      </c>
      <c r="B2499" s="292" t="s">
        <v>626</v>
      </c>
      <c r="C2499" s="170" t="s">
        <v>543</v>
      </c>
      <c r="D2499" s="168">
        <v>4</v>
      </c>
      <c r="E2499" s="165"/>
      <c r="F2499" s="99">
        <f t="shared" si="74"/>
        <v>0</v>
      </c>
      <c r="G2499" s="488"/>
      <c r="K2499" s="350"/>
      <c r="M2499" s="562"/>
      <c r="N2499" s="562"/>
    </row>
    <row r="2500" spans="1:14" s="463" customFormat="1" ht="24.95" customHeight="1" outlineLevel="2">
      <c r="A2500" s="162" t="s">
        <v>2133</v>
      </c>
      <c r="B2500" s="169" t="s">
        <v>627</v>
      </c>
      <c r="C2500" s="170" t="s">
        <v>543</v>
      </c>
      <c r="D2500" s="168">
        <v>1</v>
      </c>
      <c r="E2500" s="165"/>
      <c r="F2500" s="99">
        <f t="shared" si="74"/>
        <v>0</v>
      </c>
      <c r="G2500" s="488"/>
      <c r="K2500" s="350"/>
      <c r="M2500" s="562"/>
      <c r="N2500" s="562"/>
    </row>
    <row r="2501" spans="1:14" s="463" customFormat="1" ht="42.75" outlineLevel="2">
      <c r="A2501" s="162" t="s">
        <v>2134</v>
      </c>
      <c r="B2501" s="291" t="s">
        <v>628</v>
      </c>
      <c r="C2501" s="170" t="s">
        <v>543</v>
      </c>
      <c r="D2501" s="168">
        <v>2</v>
      </c>
      <c r="E2501" s="165"/>
      <c r="F2501" s="99">
        <f t="shared" si="74"/>
        <v>0</v>
      </c>
      <c r="G2501" s="488"/>
      <c r="K2501" s="350"/>
      <c r="M2501" s="562"/>
      <c r="N2501" s="562"/>
    </row>
    <row r="2502" spans="1:14" s="463" customFormat="1" ht="42.75" outlineLevel="2">
      <c r="A2502" s="162" t="s">
        <v>2135</v>
      </c>
      <c r="B2502" s="291" t="s">
        <v>629</v>
      </c>
      <c r="C2502" s="170" t="s">
        <v>543</v>
      </c>
      <c r="D2502" s="168">
        <v>2</v>
      </c>
      <c r="E2502" s="165"/>
      <c r="F2502" s="99">
        <f t="shared" si="74"/>
        <v>0</v>
      </c>
      <c r="G2502" s="488"/>
      <c r="K2502" s="350"/>
      <c r="M2502" s="562"/>
      <c r="N2502" s="562"/>
    </row>
    <row r="2503" spans="1:14" s="463" customFormat="1" ht="42.75" outlineLevel="2">
      <c r="A2503" s="162" t="s">
        <v>2136</v>
      </c>
      <c r="B2503" s="291" t="s">
        <v>630</v>
      </c>
      <c r="C2503" s="170" t="s">
        <v>543</v>
      </c>
      <c r="D2503" s="168">
        <v>2</v>
      </c>
      <c r="E2503" s="165"/>
      <c r="F2503" s="99">
        <f t="shared" si="74"/>
        <v>0</v>
      </c>
      <c r="G2503" s="488"/>
      <c r="K2503" s="350"/>
      <c r="M2503" s="562"/>
      <c r="N2503" s="562"/>
    </row>
    <row r="2504" spans="1:14" s="463" customFormat="1" ht="42.75" outlineLevel="2">
      <c r="A2504" s="162" t="s">
        <v>2137</v>
      </c>
      <c r="B2504" s="291" t="s">
        <v>631</v>
      </c>
      <c r="C2504" s="170" t="s">
        <v>543</v>
      </c>
      <c r="D2504" s="168">
        <v>2</v>
      </c>
      <c r="E2504" s="165"/>
      <c r="F2504" s="99">
        <f t="shared" si="74"/>
        <v>0</v>
      </c>
      <c r="G2504" s="488"/>
      <c r="K2504" s="350"/>
      <c r="M2504" s="562"/>
      <c r="N2504" s="562"/>
    </row>
    <row r="2505" spans="1:14" s="463" customFormat="1" ht="42.75" outlineLevel="2">
      <c r="A2505" s="162" t="s">
        <v>2138</v>
      </c>
      <c r="B2505" s="291" t="s">
        <v>2528</v>
      </c>
      <c r="C2505" s="170" t="s">
        <v>543</v>
      </c>
      <c r="D2505" s="168">
        <v>2</v>
      </c>
      <c r="E2505" s="165"/>
      <c r="F2505" s="99">
        <f t="shared" si="74"/>
        <v>0</v>
      </c>
      <c r="G2505" s="488"/>
      <c r="K2505" s="350"/>
      <c r="M2505" s="562"/>
      <c r="N2505" s="562"/>
    </row>
    <row r="2506" spans="1:14" s="463" customFormat="1" ht="28.5" outlineLevel="2">
      <c r="A2506" s="162" t="s">
        <v>2139</v>
      </c>
      <c r="B2506" s="291" t="s">
        <v>632</v>
      </c>
      <c r="C2506" s="170" t="s">
        <v>543</v>
      </c>
      <c r="D2506" s="168">
        <v>1</v>
      </c>
      <c r="E2506" s="165"/>
      <c r="F2506" s="99">
        <f t="shared" si="74"/>
        <v>0</v>
      </c>
      <c r="G2506" s="488"/>
      <c r="K2506" s="350"/>
      <c r="M2506" s="562"/>
      <c r="N2506" s="562"/>
    </row>
    <row r="2507" spans="1:14" s="463" customFormat="1" ht="42.75" outlineLevel="2">
      <c r="A2507" s="162" t="s">
        <v>2140</v>
      </c>
      <c r="B2507" s="291" t="s">
        <v>633</v>
      </c>
      <c r="C2507" s="170" t="s">
        <v>543</v>
      </c>
      <c r="D2507" s="168">
        <v>2</v>
      </c>
      <c r="E2507" s="165"/>
      <c r="F2507" s="99">
        <f t="shared" si="74"/>
        <v>0</v>
      </c>
      <c r="G2507" s="488"/>
      <c r="K2507" s="350"/>
      <c r="M2507" s="562"/>
      <c r="N2507" s="562"/>
    </row>
    <row r="2508" spans="1:14" s="463" customFormat="1" ht="28.5" outlineLevel="2">
      <c r="A2508" s="162" t="s">
        <v>2141</v>
      </c>
      <c r="B2508" s="291" t="s">
        <v>634</v>
      </c>
      <c r="C2508" s="170" t="s">
        <v>543</v>
      </c>
      <c r="D2508" s="168">
        <v>1</v>
      </c>
      <c r="E2508" s="165"/>
      <c r="F2508" s="99">
        <f t="shared" si="74"/>
        <v>0</v>
      </c>
      <c r="G2508" s="488"/>
      <c r="K2508" s="350"/>
      <c r="M2508" s="562"/>
      <c r="N2508" s="562"/>
    </row>
    <row r="2509" spans="1:14" s="463" customFormat="1" ht="42.75" outlineLevel="2">
      <c r="A2509" s="162" t="s">
        <v>2142</v>
      </c>
      <c r="B2509" s="291" t="s">
        <v>2529</v>
      </c>
      <c r="C2509" s="170" t="s">
        <v>543</v>
      </c>
      <c r="D2509" s="168">
        <v>4</v>
      </c>
      <c r="E2509" s="165"/>
      <c r="F2509" s="99">
        <f t="shared" si="74"/>
        <v>0</v>
      </c>
      <c r="G2509" s="488"/>
      <c r="K2509" s="350"/>
      <c r="M2509" s="562"/>
      <c r="N2509" s="562"/>
    </row>
    <row r="2510" spans="1:14" s="463" customFormat="1" ht="42.75" outlineLevel="2">
      <c r="A2510" s="162" t="s">
        <v>2143</v>
      </c>
      <c r="B2510" s="291" t="s">
        <v>2530</v>
      </c>
      <c r="C2510" s="170" t="s">
        <v>543</v>
      </c>
      <c r="D2510" s="168">
        <v>4</v>
      </c>
      <c r="E2510" s="165"/>
      <c r="F2510" s="99">
        <f t="shared" si="74"/>
        <v>0</v>
      </c>
      <c r="G2510" s="488"/>
      <c r="K2510" s="350"/>
      <c r="M2510" s="562"/>
      <c r="N2510" s="562"/>
    </row>
    <row r="2511" spans="1:14" s="463" customFormat="1" ht="42.75" outlineLevel="2">
      <c r="A2511" s="162" t="s">
        <v>2144</v>
      </c>
      <c r="B2511" s="291" t="s">
        <v>2531</v>
      </c>
      <c r="C2511" s="170" t="s">
        <v>543</v>
      </c>
      <c r="D2511" s="168">
        <v>1</v>
      </c>
      <c r="E2511" s="165"/>
      <c r="F2511" s="99">
        <f t="shared" si="74"/>
        <v>0</v>
      </c>
      <c r="G2511" s="488"/>
      <c r="K2511" s="350"/>
      <c r="M2511" s="562"/>
      <c r="N2511" s="562"/>
    </row>
    <row r="2512" spans="1:14" s="463" customFormat="1" ht="42.75" outlineLevel="2">
      <c r="A2512" s="162" t="s">
        <v>2145</v>
      </c>
      <c r="B2512" s="291" t="s">
        <v>2532</v>
      </c>
      <c r="C2512" s="170" t="s">
        <v>543</v>
      </c>
      <c r="D2512" s="168">
        <v>5</v>
      </c>
      <c r="E2512" s="165"/>
      <c r="F2512" s="99">
        <f t="shared" si="74"/>
        <v>0</v>
      </c>
      <c r="G2512" s="488"/>
      <c r="K2512" s="350"/>
      <c r="M2512" s="562"/>
      <c r="N2512" s="562"/>
    </row>
    <row r="2513" spans="1:14" s="463" customFormat="1" ht="42.75" outlineLevel="2">
      <c r="A2513" s="162" t="s">
        <v>2146</v>
      </c>
      <c r="B2513" s="291" t="s">
        <v>2533</v>
      </c>
      <c r="C2513" s="170" t="s">
        <v>543</v>
      </c>
      <c r="D2513" s="168">
        <v>4</v>
      </c>
      <c r="E2513" s="165"/>
      <c r="F2513" s="99">
        <f t="shared" si="74"/>
        <v>0</v>
      </c>
      <c r="G2513" s="488"/>
      <c r="K2513" s="350"/>
      <c r="M2513" s="562"/>
      <c r="N2513" s="562"/>
    </row>
    <row r="2514" spans="1:14" s="463" customFormat="1" ht="28.5" outlineLevel="2">
      <c r="A2514" s="162" t="s">
        <v>2147</v>
      </c>
      <c r="B2514" s="291" t="s">
        <v>635</v>
      </c>
      <c r="C2514" s="170" t="s">
        <v>543</v>
      </c>
      <c r="D2514" s="168">
        <v>1</v>
      </c>
      <c r="E2514" s="165"/>
      <c r="F2514" s="99">
        <f t="shared" si="74"/>
        <v>0</v>
      </c>
      <c r="G2514" s="488"/>
      <c r="K2514" s="350"/>
      <c r="M2514" s="562"/>
      <c r="N2514" s="562"/>
    </row>
    <row r="2515" spans="1:14" s="463" customFormat="1" ht="28.5" outlineLevel="2">
      <c r="A2515" s="162" t="s">
        <v>2148</v>
      </c>
      <c r="B2515" s="291" t="s">
        <v>636</v>
      </c>
      <c r="C2515" s="170" t="s">
        <v>543</v>
      </c>
      <c r="D2515" s="168">
        <v>1</v>
      </c>
      <c r="E2515" s="165"/>
      <c r="F2515" s="99">
        <f t="shared" si="74"/>
        <v>0</v>
      </c>
      <c r="G2515" s="488"/>
      <c r="K2515" s="350"/>
      <c r="M2515" s="562"/>
      <c r="N2515" s="562"/>
    </row>
    <row r="2516" spans="1:14" s="463" customFormat="1" ht="28.5" outlineLevel="2">
      <c r="A2516" s="162" t="s">
        <v>2149</v>
      </c>
      <c r="B2516" s="291" t="s">
        <v>637</v>
      </c>
      <c r="C2516" s="170" t="s">
        <v>543</v>
      </c>
      <c r="D2516" s="168">
        <v>1</v>
      </c>
      <c r="E2516" s="165"/>
      <c r="F2516" s="99">
        <f t="shared" si="74"/>
        <v>0</v>
      </c>
      <c r="G2516" s="488"/>
      <c r="K2516" s="350"/>
      <c r="M2516" s="562"/>
      <c r="N2516" s="562"/>
    </row>
    <row r="2517" spans="1:14" s="463" customFormat="1" ht="28.5" outlineLevel="2">
      <c r="A2517" s="162" t="s">
        <v>2150</v>
      </c>
      <c r="B2517" s="291" t="s">
        <v>638</v>
      </c>
      <c r="C2517" s="170" t="s">
        <v>543</v>
      </c>
      <c r="D2517" s="168">
        <v>1</v>
      </c>
      <c r="E2517" s="165"/>
      <c r="F2517" s="99">
        <f t="shared" si="74"/>
        <v>0</v>
      </c>
      <c r="G2517" s="488"/>
      <c r="K2517" s="350"/>
      <c r="M2517" s="562"/>
      <c r="N2517" s="562"/>
    </row>
    <row r="2518" spans="1:14" s="463" customFormat="1" ht="28.5" outlineLevel="2">
      <c r="A2518" s="162" t="s">
        <v>2151</v>
      </c>
      <c r="B2518" s="291" t="s">
        <v>639</v>
      </c>
      <c r="C2518" s="170" t="s">
        <v>543</v>
      </c>
      <c r="D2518" s="168">
        <v>1</v>
      </c>
      <c r="E2518" s="165"/>
      <c r="F2518" s="99">
        <f t="shared" si="74"/>
        <v>0</v>
      </c>
      <c r="G2518" s="488"/>
      <c r="K2518" s="350"/>
      <c r="M2518" s="562"/>
      <c r="N2518" s="562"/>
    </row>
    <row r="2519" spans="1:14" s="463" customFormat="1" ht="28.5" outlineLevel="2">
      <c r="A2519" s="162" t="s">
        <v>2152</v>
      </c>
      <c r="B2519" s="291" t="s">
        <v>640</v>
      </c>
      <c r="C2519" s="170" t="s">
        <v>543</v>
      </c>
      <c r="D2519" s="168">
        <v>1</v>
      </c>
      <c r="E2519" s="165"/>
      <c r="F2519" s="99">
        <f t="shared" si="74"/>
        <v>0</v>
      </c>
      <c r="G2519" s="488"/>
      <c r="K2519" s="350"/>
      <c r="M2519" s="562"/>
      <c r="N2519" s="562"/>
    </row>
    <row r="2520" spans="1:14" s="463" customFormat="1" ht="28.5" outlineLevel="2">
      <c r="A2520" s="162" t="s">
        <v>2153</v>
      </c>
      <c r="B2520" s="291" t="s">
        <v>641</v>
      </c>
      <c r="C2520" s="170" t="s">
        <v>543</v>
      </c>
      <c r="D2520" s="168">
        <v>1</v>
      </c>
      <c r="E2520" s="165"/>
      <c r="F2520" s="99">
        <f t="shared" si="74"/>
        <v>0</v>
      </c>
      <c r="G2520" s="488"/>
      <c r="K2520" s="350"/>
      <c r="M2520" s="562"/>
      <c r="N2520" s="562"/>
    </row>
    <row r="2521" spans="1:14" s="463" customFormat="1" ht="42.75" outlineLevel="2">
      <c r="A2521" s="162" t="s">
        <v>2154</v>
      </c>
      <c r="B2521" s="291" t="s">
        <v>642</v>
      </c>
      <c r="C2521" s="170" t="s">
        <v>543</v>
      </c>
      <c r="D2521" s="168">
        <v>1</v>
      </c>
      <c r="E2521" s="165"/>
      <c r="F2521" s="99">
        <f t="shared" si="74"/>
        <v>0</v>
      </c>
      <c r="G2521" s="488"/>
      <c r="K2521" s="350"/>
      <c r="M2521" s="562"/>
      <c r="N2521" s="562"/>
    </row>
    <row r="2522" spans="1:14" s="463" customFormat="1" ht="42.75" outlineLevel="2">
      <c r="A2522" s="162" t="s">
        <v>2155</v>
      </c>
      <c r="B2522" s="291" t="s">
        <v>2534</v>
      </c>
      <c r="C2522" s="170" t="s">
        <v>543</v>
      </c>
      <c r="D2522" s="168">
        <v>1</v>
      </c>
      <c r="E2522" s="165"/>
      <c r="F2522" s="99">
        <f t="shared" si="74"/>
        <v>0</v>
      </c>
      <c r="G2522" s="488"/>
      <c r="K2522" s="350"/>
      <c r="M2522" s="562"/>
      <c r="N2522" s="562"/>
    </row>
    <row r="2523" spans="1:14" s="463" customFormat="1" ht="42.75" outlineLevel="2">
      <c r="A2523" s="162" t="s">
        <v>2156</v>
      </c>
      <c r="B2523" s="291" t="s">
        <v>2535</v>
      </c>
      <c r="C2523" s="170" t="s">
        <v>543</v>
      </c>
      <c r="D2523" s="168">
        <v>2</v>
      </c>
      <c r="E2523" s="165"/>
      <c r="F2523" s="99">
        <f t="shared" si="74"/>
        <v>0</v>
      </c>
      <c r="G2523" s="488"/>
      <c r="K2523" s="350"/>
      <c r="M2523" s="562"/>
      <c r="N2523" s="562"/>
    </row>
    <row r="2524" spans="1:14" s="463" customFormat="1" ht="28.5" outlineLevel="2">
      <c r="A2524" s="162" t="s">
        <v>2157</v>
      </c>
      <c r="B2524" s="291" t="s">
        <v>643</v>
      </c>
      <c r="C2524" s="170" t="s">
        <v>543</v>
      </c>
      <c r="D2524" s="168">
        <v>1</v>
      </c>
      <c r="E2524" s="165"/>
      <c r="F2524" s="99">
        <f t="shared" si="74"/>
        <v>0</v>
      </c>
      <c r="G2524" s="488"/>
      <c r="K2524" s="350"/>
      <c r="M2524" s="562"/>
      <c r="N2524" s="562"/>
    </row>
    <row r="2525" spans="1:14" s="463" customFormat="1" ht="42.75" outlineLevel="2">
      <c r="A2525" s="162" t="s">
        <v>2158</v>
      </c>
      <c r="B2525" s="291" t="s">
        <v>644</v>
      </c>
      <c r="C2525" s="170" t="s">
        <v>543</v>
      </c>
      <c r="D2525" s="168">
        <v>1</v>
      </c>
      <c r="E2525" s="165"/>
      <c r="F2525" s="99">
        <f t="shared" si="74"/>
        <v>0</v>
      </c>
      <c r="G2525" s="488"/>
      <c r="K2525" s="350"/>
      <c r="M2525" s="562"/>
      <c r="N2525" s="562"/>
    </row>
    <row r="2526" spans="1:14" s="463" customFormat="1" ht="28.5" outlineLevel="2">
      <c r="A2526" s="162" t="s">
        <v>2159</v>
      </c>
      <c r="B2526" s="291" t="s">
        <v>645</v>
      </c>
      <c r="C2526" s="170" t="s">
        <v>543</v>
      </c>
      <c r="D2526" s="168">
        <v>1</v>
      </c>
      <c r="E2526" s="165"/>
      <c r="F2526" s="99">
        <f t="shared" si="74"/>
        <v>0</v>
      </c>
      <c r="G2526" s="488"/>
      <c r="K2526" s="350"/>
      <c r="M2526" s="562"/>
      <c r="N2526" s="562"/>
    </row>
    <row r="2527" spans="1:14" s="463" customFormat="1" ht="28.5" outlineLevel="2">
      <c r="A2527" s="162" t="s">
        <v>2160</v>
      </c>
      <c r="B2527" s="291" t="s">
        <v>646</v>
      </c>
      <c r="C2527" s="170" t="s">
        <v>543</v>
      </c>
      <c r="D2527" s="168">
        <v>1</v>
      </c>
      <c r="E2527" s="165"/>
      <c r="F2527" s="99">
        <f t="shared" si="74"/>
        <v>0</v>
      </c>
      <c r="G2527" s="488"/>
      <c r="K2527" s="350"/>
      <c r="M2527" s="562"/>
      <c r="N2527" s="562"/>
    </row>
    <row r="2528" spans="1:14" s="463" customFormat="1" ht="42.75" outlineLevel="2">
      <c r="A2528" s="162" t="s">
        <v>2161</v>
      </c>
      <c r="B2528" s="291" t="s">
        <v>2536</v>
      </c>
      <c r="C2528" s="170" t="s">
        <v>543</v>
      </c>
      <c r="D2528" s="168">
        <v>2</v>
      </c>
      <c r="E2528" s="165"/>
      <c r="F2528" s="99">
        <f t="shared" si="74"/>
        <v>0</v>
      </c>
      <c r="G2528" s="488"/>
      <c r="K2528" s="350"/>
      <c r="M2528" s="562"/>
      <c r="N2528" s="562"/>
    </row>
    <row r="2529" spans="1:14" s="463" customFormat="1" ht="42.75" outlineLevel="2">
      <c r="A2529" s="162" t="s">
        <v>2162</v>
      </c>
      <c r="B2529" s="291" t="s">
        <v>2537</v>
      </c>
      <c r="C2529" s="170" t="s">
        <v>543</v>
      </c>
      <c r="D2529" s="168">
        <v>1</v>
      </c>
      <c r="E2529" s="165"/>
      <c r="F2529" s="99">
        <f t="shared" si="74"/>
        <v>0</v>
      </c>
      <c r="G2529" s="488"/>
      <c r="K2529" s="350"/>
      <c r="M2529" s="562"/>
      <c r="N2529" s="562"/>
    </row>
    <row r="2530" spans="1:14" s="463" customFormat="1" ht="42.75" outlineLevel="2">
      <c r="A2530" s="162" t="s">
        <v>2163</v>
      </c>
      <c r="B2530" s="291" t="s">
        <v>2538</v>
      </c>
      <c r="C2530" s="170" t="s">
        <v>543</v>
      </c>
      <c r="D2530" s="168">
        <v>1</v>
      </c>
      <c r="E2530" s="165"/>
      <c r="F2530" s="99">
        <f t="shared" si="74"/>
        <v>0</v>
      </c>
      <c r="G2530" s="488"/>
      <c r="K2530" s="350"/>
      <c r="M2530" s="562"/>
      <c r="N2530" s="562"/>
    </row>
    <row r="2531" spans="1:14" s="463" customFormat="1" ht="42.75" outlineLevel="2">
      <c r="A2531" s="162" t="s">
        <v>2164</v>
      </c>
      <c r="B2531" s="291" t="s">
        <v>2539</v>
      </c>
      <c r="C2531" s="170" t="s">
        <v>543</v>
      </c>
      <c r="D2531" s="168">
        <v>1</v>
      </c>
      <c r="E2531" s="165"/>
      <c r="F2531" s="99">
        <f t="shared" si="74"/>
        <v>0</v>
      </c>
      <c r="G2531" s="488"/>
      <c r="K2531" s="350"/>
      <c r="M2531" s="562"/>
      <c r="N2531" s="562"/>
    </row>
    <row r="2532" spans="1:14" s="463" customFormat="1" ht="28.5" outlineLevel="2">
      <c r="A2532" s="162" t="s">
        <v>2165</v>
      </c>
      <c r="B2532" s="291" t="s">
        <v>2540</v>
      </c>
      <c r="C2532" s="170" t="s">
        <v>543</v>
      </c>
      <c r="D2532" s="168">
        <v>1</v>
      </c>
      <c r="E2532" s="165"/>
      <c r="F2532" s="99">
        <f t="shared" si="74"/>
        <v>0</v>
      </c>
      <c r="G2532" s="488"/>
      <c r="K2532" s="350"/>
      <c r="M2532" s="562"/>
      <c r="N2532" s="562"/>
    </row>
    <row r="2533" spans="1:14" s="463" customFormat="1" ht="28.5" outlineLevel="2">
      <c r="A2533" s="162" t="s">
        <v>2166</v>
      </c>
      <c r="B2533" s="291" t="s">
        <v>2541</v>
      </c>
      <c r="C2533" s="170" t="s">
        <v>543</v>
      </c>
      <c r="D2533" s="168">
        <v>1</v>
      </c>
      <c r="E2533" s="165"/>
      <c r="F2533" s="99">
        <f t="shared" si="74"/>
        <v>0</v>
      </c>
      <c r="G2533" s="488"/>
      <c r="K2533" s="350"/>
      <c r="M2533" s="562"/>
      <c r="N2533" s="562"/>
    </row>
    <row r="2534" spans="1:14" s="463" customFormat="1" ht="28.5" outlineLevel="2">
      <c r="A2534" s="162" t="s">
        <v>2167</v>
      </c>
      <c r="B2534" s="291" t="s">
        <v>2542</v>
      </c>
      <c r="C2534" s="170" t="s">
        <v>543</v>
      </c>
      <c r="D2534" s="168">
        <v>1</v>
      </c>
      <c r="E2534" s="165"/>
      <c r="F2534" s="99">
        <f t="shared" si="74"/>
        <v>0</v>
      </c>
      <c r="G2534" s="488"/>
      <c r="K2534" s="350"/>
      <c r="M2534" s="562"/>
      <c r="N2534" s="562"/>
    </row>
    <row r="2535" spans="1:14" s="463" customFormat="1" ht="28.5" outlineLevel="2">
      <c r="A2535" s="162" t="s">
        <v>2168</v>
      </c>
      <c r="B2535" s="291" t="s">
        <v>2543</v>
      </c>
      <c r="C2535" s="170" t="s">
        <v>543</v>
      </c>
      <c r="D2535" s="168">
        <v>1</v>
      </c>
      <c r="E2535" s="165"/>
      <c r="F2535" s="99">
        <f t="shared" si="74"/>
        <v>0</v>
      </c>
      <c r="G2535" s="488"/>
      <c r="K2535" s="350"/>
      <c r="M2535" s="562"/>
      <c r="N2535" s="562"/>
    </row>
    <row r="2536" spans="1:14" s="463" customFormat="1" ht="28.5" outlineLevel="2">
      <c r="A2536" s="162" t="s">
        <v>2169</v>
      </c>
      <c r="B2536" s="291" t="s">
        <v>2544</v>
      </c>
      <c r="C2536" s="170" t="s">
        <v>543</v>
      </c>
      <c r="D2536" s="168">
        <v>1</v>
      </c>
      <c r="E2536" s="165"/>
      <c r="F2536" s="99">
        <f t="shared" si="74"/>
        <v>0</v>
      </c>
      <c r="G2536" s="488"/>
      <c r="K2536" s="350"/>
      <c r="M2536" s="562"/>
      <c r="N2536" s="562"/>
    </row>
    <row r="2537" spans="1:14" s="463" customFormat="1" ht="28.5" outlineLevel="2">
      <c r="A2537" s="162" t="s">
        <v>2170</v>
      </c>
      <c r="B2537" s="291" t="s">
        <v>2545</v>
      </c>
      <c r="C2537" s="170" t="s">
        <v>543</v>
      </c>
      <c r="D2537" s="168">
        <v>1</v>
      </c>
      <c r="E2537" s="165"/>
      <c r="F2537" s="99">
        <f t="shared" si="74"/>
        <v>0</v>
      </c>
      <c r="G2537" s="488"/>
      <c r="K2537" s="350"/>
      <c r="M2537" s="562"/>
      <c r="N2537" s="562"/>
    </row>
    <row r="2538" spans="1:14" s="463" customFormat="1" ht="28.5" outlineLevel="2">
      <c r="A2538" s="162" t="s">
        <v>2171</v>
      </c>
      <c r="B2538" s="291" t="s">
        <v>2546</v>
      </c>
      <c r="C2538" s="170" t="s">
        <v>543</v>
      </c>
      <c r="D2538" s="168">
        <v>1</v>
      </c>
      <c r="E2538" s="165"/>
      <c r="F2538" s="99">
        <f t="shared" si="74"/>
        <v>0</v>
      </c>
      <c r="G2538" s="488"/>
      <c r="K2538" s="350"/>
      <c r="M2538" s="562"/>
      <c r="N2538" s="562"/>
    </row>
    <row r="2539" spans="1:14" s="463" customFormat="1" ht="28.5" outlineLevel="2">
      <c r="A2539" s="162" t="s">
        <v>2172</v>
      </c>
      <c r="B2539" s="291" t="s">
        <v>647</v>
      </c>
      <c r="C2539" s="170" t="s">
        <v>543</v>
      </c>
      <c r="D2539" s="168">
        <v>24</v>
      </c>
      <c r="E2539" s="165"/>
      <c r="F2539" s="99">
        <f t="shared" si="74"/>
        <v>0</v>
      </c>
      <c r="G2539" s="488"/>
      <c r="K2539" s="350"/>
      <c r="M2539" s="562"/>
      <c r="N2539" s="562"/>
    </row>
    <row r="2540" spans="1:14" s="463" customFormat="1" ht="28.5" outlineLevel="2">
      <c r="A2540" s="162" t="s">
        <v>2173</v>
      </c>
      <c r="B2540" s="291" t="s">
        <v>648</v>
      </c>
      <c r="C2540" s="170" t="s">
        <v>543</v>
      </c>
      <c r="D2540" s="168">
        <v>3</v>
      </c>
      <c r="E2540" s="165"/>
      <c r="F2540" s="99">
        <f t="shared" si="74"/>
        <v>0</v>
      </c>
      <c r="G2540" s="488"/>
      <c r="K2540" s="350"/>
      <c r="M2540" s="562"/>
      <c r="N2540" s="562"/>
    </row>
    <row r="2541" spans="1:14" s="463" customFormat="1" ht="28.5" outlineLevel="2">
      <c r="A2541" s="162" t="s">
        <v>2174</v>
      </c>
      <c r="B2541" s="291" t="s">
        <v>2547</v>
      </c>
      <c r="C2541" s="170" t="s">
        <v>543</v>
      </c>
      <c r="D2541" s="168">
        <v>1</v>
      </c>
      <c r="E2541" s="165"/>
      <c r="F2541" s="99">
        <f t="shared" si="74"/>
        <v>0</v>
      </c>
      <c r="G2541" s="488"/>
      <c r="K2541" s="350"/>
      <c r="M2541" s="562"/>
      <c r="N2541" s="562"/>
    </row>
    <row r="2542" spans="1:14" s="463" customFormat="1" ht="28.5" outlineLevel="2">
      <c r="A2542" s="162" t="s">
        <v>2175</v>
      </c>
      <c r="B2542" s="291" t="s">
        <v>2548</v>
      </c>
      <c r="C2542" s="170" t="s">
        <v>543</v>
      </c>
      <c r="D2542" s="168">
        <v>6</v>
      </c>
      <c r="E2542" s="165"/>
      <c r="F2542" s="99">
        <f t="shared" si="74"/>
        <v>0</v>
      </c>
      <c r="G2542" s="488"/>
      <c r="K2542" s="350"/>
      <c r="M2542" s="562"/>
      <c r="N2542" s="562"/>
    </row>
    <row r="2543" spans="1:14" s="463" customFormat="1" ht="28.5" outlineLevel="2">
      <c r="A2543" s="162" t="s">
        <v>2176</v>
      </c>
      <c r="B2543" s="291" t="s">
        <v>2549</v>
      </c>
      <c r="C2543" s="170" t="s">
        <v>543</v>
      </c>
      <c r="D2543" s="168">
        <v>4</v>
      </c>
      <c r="E2543" s="165"/>
      <c r="F2543" s="99">
        <f t="shared" si="74"/>
        <v>0</v>
      </c>
      <c r="G2543" s="488"/>
      <c r="K2543" s="350"/>
      <c r="M2543" s="562"/>
      <c r="N2543" s="562"/>
    </row>
    <row r="2544" spans="1:14" s="463" customFormat="1" ht="28.5" outlineLevel="2">
      <c r="A2544" s="162" t="s">
        <v>2177</v>
      </c>
      <c r="B2544" s="291" t="s">
        <v>2550</v>
      </c>
      <c r="C2544" s="170" t="s">
        <v>543</v>
      </c>
      <c r="D2544" s="168">
        <v>15</v>
      </c>
      <c r="E2544" s="165"/>
      <c r="F2544" s="99">
        <f t="shared" si="74"/>
        <v>0</v>
      </c>
      <c r="G2544" s="488"/>
      <c r="K2544" s="350"/>
      <c r="M2544" s="562"/>
      <c r="N2544" s="562"/>
    </row>
    <row r="2545" spans="1:14" s="463" customFormat="1" ht="28.5" outlineLevel="2">
      <c r="A2545" s="162" t="s">
        <v>2178</v>
      </c>
      <c r="B2545" s="291" t="s">
        <v>2551</v>
      </c>
      <c r="C2545" s="170" t="s">
        <v>543</v>
      </c>
      <c r="D2545" s="168">
        <v>4</v>
      </c>
      <c r="E2545" s="165"/>
      <c r="F2545" s="99">
        <f t="shared" si="74"/>
        <v>0</v>
      </c>
      <c r="G2545" s="488"/>
      <c r="K2545" s="350"/>
      <c r="M2545" s="562"/>
      <c r="N2545" s="562"/>
    </row>
    <row r="2546" spans="1:14" s="463" customFormat="1" ht="28.5" outlineLevel="2">
      <c r="A2546" s="162" t="s">
        <v>2179</v>
      </c>
      <c r="B2546" s="291" t="s">
        <v>2552</v>
      </c>
      <c r="C2546" s="170" t="s">
        <v>543</v>
      </c>
      <c r="D2546" s="168">
        <v>3</v>
      </c>
      <c r="E2546" s="165"/>
      <c r="F2546" s="99">
        <f t="shared" si="74"/>
        <v>0</v>
      </c>
      <c r="G2546" s="488"/>
      <c r="K2546" s="350"/>
      <c r="M2546" s="562"/>
      <c r="N2546" s="562"/>
    </row>
    <row r="2547" spans="1:14" s="463" customFormat="1" ht="28.5" outlineLevel="2">
      <c r="A2547" s="162" t="s">
        <v>2180</v>
      </c>
      <c r="B2547" s="291" t="s">
        <v>649</v>
      </c>
      <c r="C2547" s="170" t="s">
        <v>543</v>
      </c>
      <c r="D2547" s="168">
        <v>1</v>
      </c>
      <c r="E2547" s="165"/>
      <c r="F2547" s="99">
        <f t="shared" si="74"/>
        <v>0</v>
      </c>
      <c r="G2547" s="488"/>
      <c r="K2547" s="350"/>
      <c r="M2547" s="562"/>
      <c r="N2547" s="562"/>
    </row>
    <row r="2548" spans="1:14" s="463" customFormat="1" ht="28.5" outlineLevel="2">
      <c r="A2548" s="162" t="s">
        <v>2181</v>
      </c>
      <c r="B2548" s="291" t="s">
        <v>2553</v>
      </c>
      <c r="C2548" s="170" t="s">
        <v>543</v>
      </c>
      <c r="D2548" s="168">
        <v>4</v>
      </c>
      <c r="E2548" s="165"/>
      <c r="F2548" s="99">
        <f t="shared" si="74"/>
        <v>0</v>
      </c>
      <c r="G2548" s="488"/>
      <c r="K2548" s="350"/>
      <c r="M2548" s="562"/>
      <c r="N2548" s="562"/>
    </row>
    <row r="2549" spans="1:14" s="463" customFormat="1" ht="28.5" outlineLevel="2">
      <c r="A2549" s="162" t="s">
        <v>2182</v>
      </c>
      <c r="B2549" s="291" t="s">
        <v>2554</v>
      </c>
      <c r="C2549" s="170" t="s">
        <v>543</v>
      </c>
      <c r="D2549" s="168">
        <v>2</v>
      </c>
      <c r="E2549" s="165"/>
      <c r="F2549" s="99">
        <f t="shared" si="74"/>
        <v>0</v>
      </c>
      <c r="G2549" s="488"/>
      <c r="K2549" s="350"/>
      <c r="M2549" s="562"/>
      <c r="N2549" s="562"/>
    </row>
    <row r="2550" spans="1:14" s="463" customFormat="1" ht="28.5" outlineLevel="2">
      <c r="A2550" s="162" t="s">
        <v>2183</v>
      </c>
      <c r="B2550" s="291" t="s">
        <v>2555</v>
      </c>
      <c r="C2550" s="170" t="s">
        <v>543</v>
      </c>
      <c r="D2550" s="168">
        <v>3</v>
      </c>
      <c r="E2550" s="165"/>
      <c r="F2550" s="99">
        <f t="shared" si="74"/>
        <v>0</v>
      </c>
      <c r="G2550" s="488"/>
      <c r="K2550" s="350"/>
      <c r="M2550" s="562"/>
      <c r="N2550" s="562"/>
    </row>
    <row r="2551" spans="1:14" s="463" customFormat="1" ht="28.5" outlineLevel="2">
      <c r="A2551" s="162" t="s">
        <v>2184</v>
      </c>
      <c r="B2551" s="291" t="s">
        <v>650</v>
      </c>
      <c r="C2551" s="170" t="s">
        <v>543</v>
      </c>
      <c r="D2551" s="168">
        <v>1</v>
      </c>
      <c r="E2551" s="165"/>
      <c r="F2551" s="99">
        <f t="shared" si="74"/>
        <v>0</v>
      </c>
      <c r="G2551" s="488"/>
      <c r="K2551" s="350"/>
      <c r="M2551" s="562"/>
      <c r="N2551" s="562"/>
    </row>
    <row r="2552" spans="1:14" s="463" customFormat="1" ht="28.5" outlineLevel="2">
      <c r="A2552" s="162" t="s">
        <v>2185</v>
      </c>
      <c r="B2552" s="291" t="s">
        <v>2556</v>
      </c>
      <c r="C2552" s="170" t="s">
        <v>543</v>
      </c>
      <c r="D2552" s="168">
        <v>3</v>
      </c>
      <c r="E2552" s="165"/>
      <c r="F2552" s="99">
        <f t="shared" si="74"/>
        <v>0</v>
      </c>
      <c r="G2552" s="488"/>
      <c r="K2552" s="350"/>
      <c r="M2552" s="562"/>
      <c r="N2552" s="562"/>
    </row>
    <row r="2553" spans="1:14" s="463" customFormat="1" ht="28.5" outlineLevel="2">
      <c r="A2553" s="162" t="s">
        <v>2186</v>
      </c>
      <c r="B2553" s="291" t="s">
        <v>2557</v>
      </c>
      <c r="C2553" s="170" t="s">
        <v>543</v>
      </c>
      <c r="D2553" s="168">
        <v>33</v>
      </c>
      <c r="E2553" s="165"/>
      <c r="F2553" s="99">
        <f t="shared" si="74"/>
        <v>0</v>
      </c>
      <c r="G2553" s="488"/>
      <c r="K2553" s="350"/>
      <c r="M2553" s="562"/>
      <c r="N2553" s="562"/>
    </row>
    <row r="2554" spans="1:14" s="463" customFormat="1" ht="28.5" outlineLevel="2">
      <c r="A2554" s="162" t="s">
        <v>2187</v>
      </c>
      <c r="B2554" s="291" t="s">
        <v>2558</v>
      </c>
      <c r="C2554" s="170" t="s">
        <v>543</v>
      </c>
      <c r="D2554" s="168">
        <v>10</v>
      </c>
      <c r="E2554" s="165"/>
      <c r="F2554" s="99">
        <f t="shared" si="74"/>
        <v>0</v>
      </c>
      <c r="G2554" s="488"/>
      <c r="K2554" s="350"/>
      <c r="M2554" s="562"/>
      <c r="N2554" s="562"/>
    </row>
    <row r="2555" spans="1:14" s="463" customFormat="1" ht="28.5" outlineLevel="2">
      <c r="A2555" s="162" t="s">
        <v>2188</v>
      </c>
      <c r="B2555" s="292" t="s">
        <v>651</v>
      </c>
      <c r="C2555" s="170" t="s">
        <v>543</v>
      </c>
      <c r="D2555" s="168">
        <v>2</v>
      </c>
      <c r="E2555" s="165"/>
      <c r="F2555" s="99">
        <f t="shared" si="74"/>
        <v>0</v>
      </c>
      <c r="G2555" s="488"/>
      <c r="K2555" s="350"/>
      <c r="M2555" s="562"/>
      <c r="N2555" s="562"/>
    </row>
    <row r="2556" spans="1:14" s="463" customFormat="1" ht="28.5" outlineLevel="2">
      <c r="A2556" s="162" t="s">
        <v>2189</v>
      </c>
      <c r="B2556" s="169" t="s">
        <v>2559</v>
      </c>
      <c r="C2556" s="170" t="s">
        <v>543</v>
      </c>
      <c r="D2556" s="168">
        <v>4</v>
      </c>
      <c r="E2556" s="165"/>
      <c r="F2556" s="99">
        <f t="shared" si="74"/>
        <v>0</v>
      </c>
      <c r="G2556" s="488"/>
      <c r="K2556" s="350"/>
      <c r="M2556" s="562"/>
      <c r="N2556" s="562"/>
    </row>
    <row r="2557" spans="1:14" s="463" customFormat="1" ht="28.5" outlineLevel="2">
      <c r="A2557" s="162" t="s">
        <v>2190</v>
      </c>
      <c r="B2557" s="169" t="s">
        <v>2560</v>
      </c>
      <c r="C2557" s="170" t="s">
        <v>543</v>
      </c>
      <c r="D2557" s="168">
        <v>13</v>
      </c>
      <c r="E2557" s="165"/>
      <c r="F2557" s="99">
        <f t="shared" ref="F2557:F2620" si="75">TRUNC(E2557*D2557,2)</f>
        <v>0</v>
      </c>
      <c r="G2557" s="488"/>
      <c r="K2557" s="350"/>
      <c r="M2557" s="562"/>
      <c r="N2557" s="562"/>
    </row>
    <row r="2558" spans="1:14" s="463" customFormat="1" ht="42.75" outlineLevel="2">
      <c r="A2558" s="162" t="s">
        <v>2191</v>
      </c>
      <c r="B2558" s="169" t="s">
        <v>2561</v>
      </c>
      <c r="C2558" s="170" t="s">
        <v>543</v>
      </c>
      <c r="D2558" s="168">
        <v>22</v>
      </c>
      <c r="E2558" s="165"/>
      <c r="F2558" s="99">
        <f t="shared" si="75"/>
        <v>0</v>
      </c>
      <c r="G2558" s="488"/>
      <c r="K2558" s="350"/>
      <c r="M2558" s="562"/>
      <c r="N2558" s="562"/>
    </row>
    <row r="2559" spans="1:14" s="463" customFormat="1" ht="28.5" outlineLevel="2">
      <c r="A2559" s="162" t="s">
        <v>2192</v>
      </c>
      <c r="B2559" s="169" t="s">
        <v>2562</v>
      </c>
      <c r="C2559" s="170" t="s">
        <v>543</v>
      </c>
      <c r="D2559" s="168">
        <v>1</v>
      </c>
      <c r="E2559" s="165"/>
      <c r="F2559" s="99">
        <f t="shared" si="75"/>
        <v>0</v>
      </c>
      <c r="G2559" s="488"/>
      <c r="K2559" s="350"/>
      <c r="M2559" s="562"/>
      <c r="N2559" s="562"/>
    </row>
    <row r="2560" spans="1:14" s="463" customFormat="1" ht="42.75" outlineLevel="2">
      <c r="A2560" s="162" t="s">
        <v>2193</v>
      </c>
      <c r="B2560" s="169" t="s">
        <v>2563</v>
      </c>
      <c r="C2560" s="170" t="s">
        <v>543</v>
      </c>
      <c r="D2560" s="168">
        <v>20</v>
      </c>
      <c r="E2560" s="165"/>
      <c r="F2560" s="99">
        <f t="shared" si="75"/>
        <v>0</v>
      </c>
      <c r="G2560" s="488"/>
      <c r="K2560" s="350"/>
      <c r="M2560" s="562"/>
      <c r="N2560" s="562"/>
    </row>
    <row r="2561" spans="1:14" s="463" customFormat="1" ht="28.5" outlineLevel="2">
      <c r="A2561" s="162" t="s">
        <v>2194</v>
      </c>
      <c r="B2561" s="169" t="s">
        <v>652</v>
      </c>
      <c r="C2561" s="170" t="s">
        <v>543</v>
      </c>
      <c r="D2561" s="168">
        <v>2</v>
      </c>
      <c r="E2561" s="165"/>
      <c r="F2561" s="99">
        <f t="shared" si="75"/>
        <v>0</v>
      </c>
      <c r="G2561" s="488"/>
      <c r="K2561" s="350"/>
      <c r="M2561" s="562"/>
      <c r="N2561" s="562"/>
    </row>
    <row r="2562" spans="1:14" s="463" customFormat="1" ht="28.5" outlineLevel="2">
      <c r="A2562" s="162" t="s">
        <v>2195</v>
      </c>
      <c r="B2562" s="169" t="s">
        <v>2564</v>
      </c>
      <c r="C2562" s="170" t="s">
        <v>543</v>
      </c>
      <c r="D2562" s="168">
        <v>1</v>
      </c>
      <c r="E2562" s="165"/>
      <c r="F2562" s="99">
        <f t="shared" si="75"/>
        <v>0</v>
      </c>
      <c r="G2562" s="488"/>
      <c r="K2562" s="350"/>
      <c r="M2562" s="562"/>
      <c r="N2562" s="562"/>
    </row>
    <row r="2563" spans="1:14" s="463" customFormat="1" ht="28.5" outlineLevel="2">
      <c r="A2563" s="162" t="s">
        <v>2196</v>
      </c>
      <c r="B2563" s="169" t="s">
        <v>2565</v>
      </c>
      <c r="C2563" s="170" t="s">
        <v>543</v>
      </c>
      <c r="D2563" s="168">
        <v>1</v>
      </c>
      <c r="E2563" s="165"/>
      <c r="F2563" s="99">
        <f t="shared" si="75"/>
        <v>0</v>
      </c>
      <c r="G2563" s="488"/>
      <c r="K2563" s="350"/>
      <c r="M2563" s="562"/>
      <c r="N2563" s="562"/>
    </row>
    <row r="2564" spans="1:14" s="463" customFormat="1" ht="28.5" outlineLevel="2">
      <c r="A2564" s="162" t="s">
        <v>2197</v>
      </c>
      <c r="B2564" s="169" t="s">
        <v>2566</v>
      </c>
      <c r="C2564" s="170" t="s">
        <v>543</v>
      </c>
      <c r="D2564" s="168">
        <v>2</v>
      </c>
      <c r="E2564" s="165"/>
      <c r="F2564" s="99">
        <f t="shared" si="75"/>
        <v>0</v>
      </c>
      <c r="G2564" s="488"/>
      <c r="K2564" s="350"/>
      <c r="M2564" s="562"/>
      <c r="N2564" s="562"/>
    </row>
    <row r="2565" spans="1:14" s="463" customFormat="1" ht="28.5" outlineLevel="2">
      <c r="A2565" s="162" t="s">
        <v>2198</v>
      </c>
      <c r="B2565" s="169" t="s">
        <v>653</v>
      </c>
      <c r="C2565" s="170" t="s">
        <v>543</v>
      </c>
      <c r="D2565" s="168">
        <v>1</v>
      </c>
      <c r="E2565" s="165"/>
      <c r="F2565" s="99">
        <f t="shared" si="75"/>
        <v>0</v>
      </c>
      <c r="G2565" s="488"/>
      <c r="K2565" s="350"/>
      <c r="M2565" s="562"/>
      <c r="N2565" s="562"/>
    </row>
    <row r="2566" spans="1:14" s="463" customFormat="1" ht="28.5" outlineLevel="2">
      <c r="A2566" s="162" t="s">
        <v>2199</v>
      </c>
      <c r="B2566" s="169" t="s">
        <v>654</v>
      </c>
      <c r="C2566" s="170" t="s">
        <v>543</v>
      </c>
      <c r="D2566" s="168">
        <v>1</v>
      </c>
      <c r="E2566" s="165"/>
      <c r="F2566" s="99">
        <f t="shared" si="75"/>
        <v>0</v>
      </c>
      <c r="G2566" s="488"/>
      <c r="K2566" s="350"/>
      <c r="M2566" s="562"/>
      <c r="N2566" s="562"/>
    </row>
    <row r="2567" spans="1:14" s="463" customFormat="1" ht="28.5" outlineLevel="2">
      <c r="A2567" s="162" t="s">
        <v>2200</v>
      </c>
      <c r="B2567" s="169" t="s">
        <v>655</v>
      </c>
      <c r="C2567" s="170" t="s">
        <v>543</v>
      </c>
      <c r="D2567" s="168">
        <v>1</v>
      </c>
      <c r="E2567" s="165"/>
      <c r="F2567" s="99">
        <f t="shared" si="75"/>
        <v>0</v>
      </c>
      <c r="G2567" s="488"/>
      <c r="K2567" s="350"/>
      <c r="M2567" s="562"/>
      <c r="N2567" s="562"/>
    </row>
    <row r="2568" spans="1:14" s="463" customFormat="1" ht="28.5" outlineLevel="2">
      <c r="A2568" s="162" t="s">
        <v>2201</v>
      </c>
      <c r="B2568" s="169" t="s">
        <v>656</v>
      </c>
      <c r="C2568" s="170" t="s">
        <v>543</v>
      </c>
      <c r="D2568" s="168">
        <v>1</v>
      </c>
      <c r="E2568" s="165"/>
      <c r="F2568" s="99">
        <f t="shared" si="75"/>
        <v>0</v>
      </c>
      <c r="G2568" s="488"/>
      <c r="K2568" s="350"/>
      <c r="M2568" s="562"/>
      <c r="N2568" s="562"/>
    </row>
    <row r="2569" spans="1:14" s="463" customFormat="1" ht="28.5" outlineLevel="2">
      <c r="A2569" s="162" t="s">
        <v>2202</v>
      </c>
      <c r="B2569" s="169" t="s">
        <v>2567</v>
      </c>
      <c r="C2569" s="170" t="s">
        <v>543</v>
      </c>
      <c r="D2569" s="168">
        <v>1</v>
      </c>
      <c r="E2569" s="165"/>
      <c r="F2569" s="99">
        <f t="shared" si="75"/>
        <v>0</v>
      </c>
      <c r="G2569" s="488"/>
      <c r="K2569" s="350"/>
      <c r="M2569" s="562"/>
      <c r="N2569" s="562"/>
    </row>
    <row r="2570" spans="1:14" s="463" customFormat="1" ht="28.5" outlineLevel="2">
      <c r="A2570" s="162" t="s">
        <v>2203</v>
      </c>
      <c r="B2570" s="169" t="s">
        <v>657</v>
      </c>
      <c r="C2570" s="170" t="s">
        <v>543</v>
      </c>
      <c r="D2570" s="168">
        <v>1</v>
      </c>
      <c r="E2570" s="165"/>
      <c r="F2570" s="99">
        <f t="shared" si="75"/>
        <v>0</v>
      </c>
      <c r="G2570" s="488"/>
      <c r="K2570" s="350"/>
      <c r="M2570" s="562"/>
      <c r="N2570" s="562"/>
    </row>
    <row r="2571" spans="1:14" s="463" customFormat="1" ht="28.5" outlineLevel="2">
      <c r="A2571" s="162" t="s">
        <v>2204</v>
      </c>
      <c r="B2571" s="169" t="s">
        <v>2568</v>
      </c>
      <c r="C2571" s="170" t="s">
        <v>543</v>
      </c>
      <c r="D2571" s="168">
        <v>2</v>
      </c>
      <c r="E2571" s="165"/>
      <c r="F2571" s="99">
        <f t="shared" si="75"/>
        <v>0</v>
      </c>
      <c r="G2571" s="488"/>
      <c r="K2571" s="350"/>
      <c r="M2571" s="562"/>
      <c r="N2571" s="562"/>
    </row>
    <row r="2572" spans="1:14" s="463" customFormat="1" ht="28.5" outlineLevel="2">
      <c r="A2572" s="162" t="s">
        <v>2205</v>
      </c>
      <c r="B2572" s="169" t="s">
        <v>2569</v>
      </c>
      <c r="C2572" s="170" t="s">
        <v>543</v>
      </c>
      <c r="D2572" s="168">
        <v>1</v>
      </c>
      <c r="E2572" s="165"/>
      <c r="F2572" s="99">
        <f t="shared" si="75"/>
        <v>0</v>
      </c>
      <c r="G2572" s="488"/>
      <c r="K2572" s="350"/>
      <c r="M2572" s="562"/>
      <c r="N2572" s="562"/>
    </row>
    <row r="2573" spans="1:14" s="463" customFormat="1" ht="28.5" outlineLevel="2">
      <c r="A2573" s="162" t="s">
        <v>2206</v>
      </c>
      <c r="B2573" s="169" t="s">
        <v>2570</v>
      </c>
      <c r="C2573" s="170" t="s">
        <v>543</v>
      </c>
      <c r="D2573" s="168">
        <v>1</v>
      </c>
      <c r="E2573" s="165"/>
      <c r="F2573" s="99">
        <f t="shared" si="75"/>
        <v>0</v>
      </c>
      <c r="G2573" s="488"/>
      <c r="K2573" s="350"/>
      <c r="M2573" s="562"/>
      <c r="N2573" s="562"/>
    </row>
    <row r="2574" spans="1:14" s="463" customFormat="1" ht="28.5" outlineLevel="2">
      <c r="A2574" s="162" t="s">
        <v>2207</v>
      </c>
      <c r="B2574" s="169" t="s">
        <v>2571</v>
      </c>
      <c r="C2574" s="170" t="s">
        <v>543</v>
      </c>
      <c r="D2574" s="168">
        <v>1</v>
      </c>
      <c r="E2574" s="165"/>
      <c r="F2574" s="99">
        <f t="shared" si="75"/>
        <v>0</v>
      </c>
      <c r="G2574" s="488"/>
      <c r="K2574" s="350"/>
      <c r="M2574" s="562"/>
      <c r="N2574" s="562"/>
    </row>
    <row r="2575" spans="1:14" s="463" customFormat="1" ht="28.5" outlineLevel="2">
      <c r="A2575" s="162" t="s">
        <v>2208</v>
      </c>
      <c r="B2575" s="169" t="s">
        <v>2572</v>
      </c>
      <c r="C2575" s="170" t="s">
        <v>543</v>
      </c>
      <c r="D2575" s="168">
        <v>1</v>
      </c>
      <c r="E2575" s="165"/>
      <c r="F2575" s="99">
        <f t="shared" si="75"/>
        <v>0</v>
      </c>
      <c r="G2575" s="488"/>
      <c r="K2575" s="350"/>
      <c r="M2575" s="562"/>
      <c r="N2575" s="562"/>
    </row>
    <row r="2576" spans="1:14" s="463" customFormat="1" ht="28.5" outlineLevel="2">
      <c r="A2576" s="162" t="s">
        <v>2209</v>
      </c>
      <c r="B2576" s="169" t="s">
        <v>2573</v>
      </c>
      <c r="C2576" s="170" t="s">
        <v>543</v>
      </c>
      <c r="D2576" s="168">
        <v>1</v>
      </c>
      <c r="E2576" s="165"/>
      <c r="F2576" s="99">
        <f t="shared" si="75"/>
        <v>0</v>
      </c>
      <c r="G2576" s="488"/>
      <c r="K2576" s="350"/>
      <c r="M2576" s="562"/>
      <c r="N2576" s="562"/>
    </row>
    <row r="2577" spans="1:14" s="463" customFormat="1" ht="28.5" outlineLevel="2">
      <c r="A2577" s="162" t="s">
        <v>2210</v>
      </c>
      <c r="B2577" s="169" t="s">
        <v>658</v>
      </c>
      <c r="C2577" s="170" t="s">
        <v>543</v>
      </c>
      <c r="D2577" s="168">
        <v>2</v>
      </c>
      <c r="E2577" s="165"/>
      <c r="F2577" s="99">
        <f t="shared" si="75"/>
        <v>0</v>
      </c>
      <c r="G2577" s="488"/>
      <c r="K2577" s="350"/>
      <c r="M2577" s="562"/>
      <c r="N2577" s="562"/>
    </row>
    <row r="2578" spans="1:14" s="463" customFormat="1" ht="28.5" outlineLevel="2">
      <c r="A2578" s="162" t="s">
        <v>2211</v>
      </c>
      <c r="B2578" s="169" t="s">
        <v>659</v>
      </c>
      <c r="C2578" s="170" t="s">
        <v>543</v>
      </c>
      <c r="D2578" s="168">
        <v>1</v>
      </c>
      <c r="E2578" s="165"/>
      <c r="F2578" s="99">
        <f t="shared" si="75"/>
        <v>0</v>
      </c>
      <c r="G2578" s="488"/>
      <c r="K2578" s="350"/>
      <c r="M2578" s="562"/>
      <c r="N2578" s="562"/>
    </row>
    <row r="2579" spans="1:14" s="463" customFormat="1" ht="28.5" outlineLevel="2">
      <c r="A2579" s="162" t="s">
        <v>2212</v>
      </c>
      <c r="B2579" s="169" t="s">
        <v>660</v>
      </c>
      <c r="C2579" s="170" t="s">
        <v>543</v>
      </c>
      <c r="D2579" s="168">
        <v>1</v>
      </c>
      <c r="E2579" s="165"/>
      <c r="F2579" s="99">
        <f t="shared" si="75"/>
        <v>0</v>
      </c>
      <c r="G2579" s="488"/>
      <c r="K2579" s="350"/>
      <c r="M2579" s="562"/>
      <c r="N2579" s="562"/>
    </row>
    <row r="2580" spans="1:14" s="463" customFormat="1" ht="28.5" outlineLevel="2">
      <c r="A2580" s="162" t="s">
        <v>2213</v>
      </c>
      <c r="B2580" s="169" t="s">
        <v>661</v>
      </c>
      <c r="C2580" s="170" t="s">
        <v>543</v>
      </c>
      <c r="D2580" s="168">
        <v>1</v>
      </c>
      <c r="E2580" s="165"/>
      <c r="F2580" s="99">
        <f t="shared" si="75"/>
        <v>0</v>
      </c>
      <c r="G2580" s="488"/>
      <c r="K2580" s="350"/>
      <c r="M2580" s="562"/>
      <c r="N2580" s="562"/>
    </row>
    <row r="2581" spans="1:14" s="463" customFormat="1" ht="28.5" outlineLevel="2">
      <c r="A2581" s="162" t="s">
        <v>2214</v>
      </c>
      <c r="B2581" s="169" t="s">
        <v>662</v>
      </c>
      <c r="C2581" s="170" t="s">
        <v>543</v>
      </c>
      <c r="D2581" s="167">
        <v>1</v>
      </c>
      <c r="E2581" s="165"/>
      <c r="F2581" s="99">
        <f t="shared" si="75"/>
        <v>0</v>
      </c>
      <c r="G2581" s="488"/>
      <c r="K2581" s="350"/>
      <c r="M2581" s="562"/>
      <c r="N2581" s="562"/>
    </row>
    <row r="2582" spans="1:14" s="463" customFormat="1" ht="28.5" outlineLevel="2">
      <c r="A2582" s="162" t="s">
        <v>2215</v>
      </c>
      <c r="B2582" s="169" t="s">
        <v>663</v>
      </c>
      <c r="C2582" s="170" t="s">
        <v>543</v>
      </c>
      <c r="D2582" s="167">
        <v>1</v>
      </c>
      <c r="E2582" s="165"/>
      <c r="F2582" s="99">
        <f t="shared" si="75"/>
        <v>0</v>
      </c>
      <c r="G2582" s="488"/>
      <c r="K2582" s="350"/>
      <c r="M2582" s="562"/>
      <c r="N2582" s="562"/>
    </row>
    <row r="2583" spans="1:14" s="463" customFormat="1" ht="28.5" outlineLevel="2">
      <c r="A2583" s="162" t="s">
        <v>2216</v>
      </c>
      <c r="B2583" s="169" t="s">
        <v>664</v>
      </c>
      <c r="C2583" s="170" t="s">
        <v>543</v>
      </c>
      <c r="D2583" s="167">
        <v>1</v>
      </c>
      <c r="E2583" s="165"/>
      <c r="F2583" s="99">
        <f t="shared" si="75"/>
        <v>0</v>
      </c>
      <c r="G2583" s="488"/>
      <c r="K2583" s="350"/>
      <c r="M2583" s="562"/>
      <c r="N2583" s="562"/>
    </row>
    <row r="2584" spans="1:14" s="463" customFormat="1" ht="28.5" outlineLevel="2">
      <c r="A2584" s="162" t="s">
        <v>2217</v>
      </c>
      <c r="B2584" s="169" t="s">
        <v>665</v>
      </c>
      <c r="C2584" s="170" t="s">
        <v>543</v>
      </c>
      <c r="D2584" s="167">
        <v>1</v>
      </c>
      <c r="E2584" s="165"/>
      <c r="F2584" s="99">
        <f t="shared" si="75"/>
        <v>0</v>
      </c>
      <c r="G2584" s="488"/>
      <c r="K2584" s="350"/>
      <c r="M2584" s="562"/>
      <c r="N2584" s="562"/>
    </row>
    <row r="2585" spans="1:14" s="463" customFormat="1" ht="28.5" outlineLevel="2">
      <c r="A2585" s="162" t="s">
        <v>2218</v>
      </c>
      <c r="B2585" s="169" t="s">
        <v>2574</v>
      </c>
      <c r="C2585" s="170" t="s">
        <v>543</v>
      </c>
      <c r="D2585" s="167">
        <v>1</v>
      </c>
      <c r="E2585" s="165"/>
      <c r="F2585" s="99">
        <f t="shared" si="75"/>
        <v>0</v>
      </c>
      <c r="G2585" s="488"/>
      <c r="K2585" s="350"/>
      <c r="M2585" s="562"/>
      <c r="N2585" s="562"/>
    </row>
    <row r="2586" spans="1:14" s="463" customFormat="1" ht="28.5" outlineLevel="2">
      <c r="A2586" s="162" t="s">
        <v>2219</v>
      </c>
      <c r="B2586" s="169" t="s">
        <v>2575</v>
      </c>
      <c r="C2586" s="170" t="s">
        <v>543</v>
      </c>
      <c r="D2586" s="167">
        <v>1</v>
      </c>
      <c r="E2586" s="165"/>
      <c r="F2586" s="99">
        <f t="shared" si="75"/>
        <v>0</v>
      </c>
      <c r="G2586" s="488"/>
      <c r="K2586" s="350"/>
      <c r="M2586" s="562"/>
      <c r="N2586" s="562"/>
    </row>
    <row r="2587" spans="1:14" s="463" customFormat="1" ht="28.5" outlineLevel="2">
      <c r="A2587" s="162" t="s">
        <v>2220</v>
      </c>
      <c r="B2587" s="169" t="s">
        <v>2576</v>
      </c>
      <c r="C2587" s="170" t="s">
        <v>543</v>
      </c>
      <c r="D2587" s="167">
        <v>1</v>
      </c>
      <c r="E2587" s="165"/>
      <c r="F2587" s="99">
        <f t="shared" si="75"/>
        <v>0</v>
      </c>
      <c r="G2587" s="488"/>
      <c r="K2587" s="350"/>
      <c r="M2587" s="562"/>
      <c r="N2587" s="562"/>
    </row>
    <row r="2588" spans="1:14" s="463" customFormat="1" ht="28.5" outlineLevel="2">
      <c r="A2588" s="162" t="s">
        <v>2221</v>
      </c>
      <c r="B2588" s="169" t="s">
        <v>2577</v>
      </c>
      <c r="C2588" s="170" t="s">
        <v>543</v>
      </c>
      <c r="D2588" s="167">
        <v>1</v>
      </c>
      <c r="E2588" s="165"/>
      <c r="F2588" s="99">
        <f t="shared" si="75"/>
        <v>0</v>
      </c>
      <c r="G2588" s="488"/>
      <c r="K2588" s="350"/>
      <c r="M2588" s="562"/>
      <c r="N2588" s="562"/>
    </row>
    <row r="2589" spans="1:14" s="463" customFormat="1" ht="28.5" outlineLevel="2">
      <c r="A2589" s="162" t="s">
        <v>2222</v>
      </c>
      <c r="B2589" s="169" t="s">
        <v>666</v>
      </c>
      <c r="C2589" s="170" t="s">
        <v>543</v>
      </c>
      <c r="D2589" s="167">
        <v>20</v>
      </c>
      <c r="E2589" s="165"/>
      <c r="F2589" s="99">
        <f t="shared" si="75"/>
        <v>0</v>
      </c>
      <c r="G2589" s="488"/>
      <c r="K2589" s="350"/>
      <c r="M2589" s="562"/>
      <c r="N2589" s="562"/>
    </row>
    <row r="2590" spans="1:14" s="463" customFormat="1" ht="28.5" outlineLevel="2">
      <c r="A2590" s="162" t="s">
        <v>2223</v>
      </c>
      <c r="B2590" s="169" t="s">
        <v>2578</v>
      </c>
      <c r="C2590" s="170" t="s">
        <v>543</v>
      </c>
      <c r="D2590" s="167">
        <v>7</v>
      </c>
      <c r="E2590" s="165"/>
      <c r="F2590" s="99">
        <f t="shared" si="75"/>
        <v>0</v>
      </c>
      <c r="G2590" s="488"/>
      <c r="K2590" s="350"/>
      <c r="M2590" s="562"/>
      <c r="N2590" s="562"/>
    </row>
    <row r="2591" spans="1:14" s="463" customFormat="1" ht="24.95" customHeight="1" outlineLevel="2">
      <c r="A2591" s="162" t="s">
        <v>2224</v>
      </c>
      <c r="B2591" s="169" t="s">
        <v>2579</v>
      </c>
      <c r="C2591" s="170" t="s">
        <v>543</v>
      </c>
      <c r="D2591" s="167">
        <v>1</v>
      </c>
      <c r="E2591" s="165"/>
      <c r="F2591" s="99">
        <f t="shared" si="75"/>
        <v>0</v>
      </c>
      <c r="G2591" s="488"/>
      <c r="K2591" s="350"/>
      <c r="M2591" s="562"/>
      <c r="N2591" s="562"/>
    </row>
    <row r="2592" spans="1:14" s="463" customFormat="1" ht="24.95" customHeight="1" outlineLevel="2">
      <c r="A2592" s="162" t="s">
        <v>2225</v>
      </c>
      <c r="B2592" s="169" t="s">
        <v>667</v>
      </c>
      <c r="C2592" s="170" t="s">
        <v>543</v>
      </c>
      <c r="D2592" s="167">
        <v>1</v>
      </c>
      <c r="E2592" s="165"/>
      <c r="F2592" s="99">
        <f t="shared" si="75"/>
        <v>0</v>
      </c>
      <c r="G2592" s="488"/>
      <c r="K2592" s="350"/>
      <c r="M2592" s="562"/>
      <c r="N2592" s="562"/>
    </row>
    <row r="2593" spans="1:14" s="463" customFormat="1" ht="24.95" customHeight="1" outlineLevel="2">
      <c r="A2593" s="162" t="s">
        <v>2226</v>
      </c>
      <c r="B2593" s="169" t="s">
        <v>2580</v>
      </c>
      <c r="C2593" s="170" t="s">
        <v>543</v>
      </c>
      <c r="D2593" s="167">
        <v>1</v>
      </c>
      <c r="E2593" s="165"/>
      <c r="F2593" s="99">
        <f t="shared" si="75"/>
        <v>0</v>
      </c>
      <c r="G2593" s="488"/>
      <c r="K2593" s="350"/>
      <c r="M2593" s="562"/>
      <c r="N2593" s="562"/>
    </row>
    <row r="2594" spans="1:14" s="463" customFormat="1" ht="24.95" customHeight="1" outlineLevel="2">
      <c r="A2594" s="162" t="s">
        <v>2227</v>
      </c>
      <c r="B2594" s="169" t="s">
        <v>2581</v>
      </c>
      <c r="C2594" s="170" t="s">
        <v>543</v>
      </c>
      <c r="D2594" s="167">
        <v>1</v>
      </c>
      <c r="E2594" s="165"/>
      <c r="F2594" s="99">
        <f t="shared" si="75"/>
        <v>0</v>
      </c>
      <c r="G2594" s="488"/>
      <c r="K2594" s="350"/>
      <c r="M2594" s="562"/>
      <c r="N2594" s="562"/>
    </row>
    <row r="2595" spans="1:14" s="463" customFormat="1" ht="24.95" customHeight="1" outlineLevel="2">
      <c r="A2595" s="162" t="s">
        <v>2228</v>
      </c>
      <c r="B2595" s="169" t="s">
        <v>2582</v>
      </c>
      <c r="C2595" s="170" t="s">
        <v>543</v>
      </c>
      <c r="D2595" s="167">
        <v>3</v>
      </c>
      <c r="E2595" s="165"/>
      <c r="F2595" s="99">
        <f t="shared" si="75"/>
        <v>0</v>
      </c>
      <c r="G2595" s="488"/>
      <c r="K2595" s="350"/>
      <c r="M2595" s="562"/>
      <c r="N2595" s="562"/>
    </row>
    <row r="2596" spans="1:14" s="463" customFormat="1" ht="24.95" customHeight="1" outlineLevel="2">
      <c r="A2596" s="162" t="s">
        <v>2229</v>
      </c>
      <c r="B2596" s="169" t="s">
        <v>2583</v>
      </c>
      <c r="C2596" s="170" t="s">
        <v>543</v>
      </c>
      <c r="D2596" s="167">
        <v>3</v>
      </c>
      <c r="E2596" s="165"/>
      <c r="F2596" s="99">
        <f t="shared" si="75"/>
        <v>0</v>
      </c>
      <c r="G2596" s="488"/>
      <c r="K2596" s="350"/>
      <c r="M2596" s="562"/>
      <c r="N2596" s="562"/>
    </row>
    <row r="2597" spans="1:14" s="463" customFormat="1" ht="24.95" customHeight="1" outlineLevel="2">
      <c r="A2597" s="162" t="s">
        <v>2230</v>
      </c>
      <c r="B2597" s="169" t="s">
        <v>2584</v>
      </c>
      <c r="C2597" s="170" t="s">
        <v>543</v>
      </c>
      <c r="D2597" s="167">
        <v>1</v>
      </c>
      <c r="E2597" s="165"/>
      <c r="F2597" s="99">
        <f t="shared" si="75"/>
        <v>0</v>
      </c>
      <c r="G2597" s="488"/>
      <c r="K2597" s="350"/>
      <c r="M2597" s="562"/>
      <c r="N2597" s="562"/>
    </row>
    <row r="2598" spans="1:14" s="463" customFormat="1" ht="28.5" outlineLevel="2">
      <c r="A2598" s="162" t="s">
        <v>2231</v>
      </c>
      <c r="B2598" s="169" t="s">
        <v>2585</v>
      </c>
      <c r="C2598" s="170" t="s">
        <v>543</v>
      </c>
      <c r="D2598" s="167">
        <v>1</v>
      </c>
      <c r="E2598" s="165"/>
      <c r="F2598" s="99">
        <f t="shared" si="75"/>
        <v>0</v>
      </c>
      <c r="G2598" s="488"/>
      <c r="K2598" s="350"/>
      <c r="M2598" s="562"/>
      <c r="N2598" s="562"/>
    </row>
    <row r="2599" spans="1:14" s="463" customFormat="1" ht="28.5" outlineLevel="2">
      <c r="A2599" s="162" t="s">
        <v>2232</v>
      </c>
      <c r="B2599" s="169" t="s">
        <v>2586</v>
      </c>
      <c r="C2599" s="170" t="s">
        <v>543</v>
      </c>
      <c r="D2599" s="167">
        <v>1</v>
      </c>
      <c r="E2599" s="165"/>
      <c r="F2599" s="99">
        <f t="shared" si="75"/>
        <v>0</v>
      </c>
      <c r="G2599" s="488"/>
      <c r="K2599" s="350"/>
      <c r="M2599" s="562"/>
      <c r="N2599" s="562"/>
    </row>
    <row r="2600" spans="1:14" s="463" customFormat="1" ht="28.5" outlineLevel="2">
      <c r="A2600" s="162" t="s">
        <v>2233</v>
      </c>
      <c r="B2600" s="169" t="s">
        <v>2587</v>
      </c>
      <c r="C2600" s="170" t="s">
        <v>543</v>
      </c>
      <c r="D2600" s="167">
        <v>1</v>
      </c>
      <c r="E2600" s="165"/>
      <c r="F2600" s="99">
        <f t="shared" si="75"/>
        <v>0</v>
      </c>
      <c r="G2600" s="488"/>
      <c r="K2600" s="350"/>
      <c r="M2600" s="562"/>
      <c r="N2600" s="562"/>
    </row>
    <row r="2601" spans="1:14" s="463" customFormat="1" ht="28.5" outlineLevel="2">
      <c r="A2601" s="162" t="s">
        <v>2234</v>
      </c>
      <c r="B2601" s="169" t="s">
        <v>2588</v>
      </c>
      <c r="C2601" s="170" t="s">
        <v>543</v>
      </c>
      <c r="D2601" s="167">
        <v>1</v>
      </c>
      <c r="E2601" s="165"/>
      <c r="F2601" s="99">
        <f t="shared" si="75"/>
        <v>0</v>
      </c>
      <c r="G2601" s="488"/>
      <c r="K2601" s="350"/>
      <c r="M2601" s="562"/>
      <c r="N2601" s="562"/>
    </row>
    <row r="2602" spans="1:14" s="463" customFormat="1" ht="28.5" outlineLevel="2">
      <c r="A2602" s="162" t="s">
        <v>2235</v>
      </c>
      <c r="B2602" s="169" t="s">
        <v>2589</v>
      </c>
      <c r="C2602" s="170" t="s">
        <v>543</v>
      </c>
      <c r="D2602" s="167">
        <v>1</v>
      </c>
      <c r="E2602" s="165"/>
      <c r="F2602" s="99">
        <f t="shared" si="75"/>
        <v>0</v>
      </c>
      <c r="G2602" s="488"/>
      <c r="K2602" s="350"/>
      <c r="M2602" s="562"/>
      <c r="N2602" s="562"/>
    </row>
    <row r="2603" spans="1:14" s="463" customFormat="1" ht="28.5" outlineLevel="2">
      <c r="A2603" s="162" t="s">
        <v>2236</v>
      </c>
      <c r="B2603" s="169" t="s">
        <v>2590</v>
      </c>
      <c r="C2603" s="170" t="s">
        <v>543</v>
      </c>
      <c r="D2603" s="167">
        <v>1</v>
      </c>
      <c r="E2603" s="165"/>
      <c r="F2603" s="99">
        <f t="shared" si="75"/>
        <v>0</v>
      </c>
      <c r="G2603" s="488"/>
      <c r="K2603" s="350"/>
      <c r="M2603" s="562"/>
      <c r="N2603" s="562"/>
    </row>
    <row r="2604" spans="1:14" s="463" customFormat="1" ht="28.5" outlineLevel="2">
      <c r="A2604" s="162" t="s">
        <v>2237</v>
      </c>
      <c r="B2604" s="169" t="s">
        <v>5449</v>
      </c>
      <c r="C2604" s="170" t="s">
        <v>302</v>
      </c>
      <c r="D2604" s="167">
        <v>16800</v>
      </c>
      <c r="E2604" s="165"/>
      <c r="F2604" s="99">
        <f t="shared" si="75"/>
        <v>0</v>
      </c>
      <c r="G2604" s="488"/>
      <c r="K2604" s="350"/>
      <c r="M2604" s="562"/>
      <c r="N2604" s="562"/>
    </row>
    <row r="2605" spans="1:14" s="463" customFormat="1" ht="28.5" outlineLevel="2">
      <c r="A2605" s="162" t="s">
        <v>2238</v>
      </c>
      <c r="B2605" s="169" t="s">
        <v>5450</v>
      </c>
      <c r="C2605" s="170" t="s">
        <v>302</v>
      </c>
      <c r="D2605" s="167">
        <v>5300</v>
      </c>
      <c r="E2605" s="165"/>
      <c r="F2605" s="99">
        <f t="shared" si="75"/>
        <v>0</v>
      </c>
      <c r="G2605" s="488"/>
      <c r="K2605" s="350"/>
      <c r="M2605" s="562"/>
      <c r="N2605" s="562"/>
    </row>
    <row r="2606" spans="1:14" s="463" customFormat="1" ht="28.5" outlineLevel="2">
      <c r="A2606" s="162" t="s">
        <v>2239</v>
      </c>
      <c r="B2606" s="169" t="s">
        <v>5451</v>
      </c>
      <c r="C2606" s="170" t="s">
        <v>302</v>
      </c>
      <c r="D2606" s="167">
        <v>98400</v>
      </c>
      <c r="E2606" s="165"/>
      <c r="F2606" s="99">
        <f t="shared" si="75"/>
        <v>0</v>
      </c>
      <c r="G2606" s="488"/>
      <c r="K2606" s="350"/>
      <c r="M2606" s="562"/>
      <c r="N2606" s="562"/>
    </row>
    <row r="2607" spans="1:14" s="463" customFormat="1" ht="28.5" outlineLevel="2">
      <c r="A2607" s="162" t="s">
        <v>2240</v>
      </c>
      <c r="B2607" s="169" t="s">
        <v>5452</v>
      </c>
      <c r="C2607" s="170" t="s">
        <v>302</v>
      </c>
      <c r="D2607" s="167">
        <v>108000</v>
      </c>
      <c r="E2607" s="165"/>
      <c r="F2607" s="99">
        <f t="shared" si="75"/>
        <v>0</v>
      </c>
      <c r="G2607" s="488"/>
      <c r="K2607" s="350"/>
      <c r="M2607" s="562"/>
      <c r="N2607" s="562"/>
    </row>
    <row r="2608" spans="1:14" s="463" customFormat="1" ht="28.5" outlineLevel="2">
      <c r="A2608" s="162" t="s">
        <v>2241</v>
      </c>
      <c r="B2608" s="169" t="s">
        <v>5453</v>
      </c>
      <c r="C2608" s="170" t="s">
        <v>302</v>
      </c>
      <c r="D2608" s="167">
        <v>11500</v>
      </c>
      <c r="E2608" s="165"/>
      <c r="F2608" s="99">
        <f t="shared" si="75"/>
        <v>0</v>
      </c>
      <c r="G2608" s="488"/>
      <c r="K2608" s="350"/>
      <c r="M2608" s="562"/>
      <c r="N2608" s="562"/>
    </row>
    <row r="2609" spans="1:14" s="463" customFormat="1" ht="28.5" outlineLevel="2">
      <c r="A2609" s="162" t="s">
        <v>2242</v>
      </c>
      <c r="B2609" s="169" t="s">
        <v>668</v>
      </c>
      <c r="C2609" s="170" t="s">
        <v>302</v>
      </c>
      <c r="D2609" s="167">
        <v>1000</v>
      </c>
      <c r="E2609" s="165"/>
      <c r="F2609" s="99">
        <f t="shared" si="75"/>
        <v>0</v>
      </c>
      <c r="G2609" s="488"/>
      <c r="K2609" s="350"/>
      <c r="M2609" s="562"/>
      <c r="N2609" s="562"/>
    </row>
    <row r="2610" spans="1:14" s="463" customFormat="1" ht="24.95" customHeight="1" outlineLevel="2">
      <c r="A2610" s="162" t="s">
        <v>2243</v>
      </c>
      <c r="B2610" s="169" t="s">
        <v>669</v>
      </c>
      <c r="C2610" s="170" t="s">
        <v>73</v>
      </c>
      <c r="D2610" s="167">
        <v>2500</v>
      </c>
      <c r="E2610" s="165"/>
      <c r="F2610" s="99">
        <f t="shared" si="75"/>
        <v>0</v>
      </c>
      <c r="G2610" s="488"/>
      <c r="K2610" s="350"/>
      <c r="M2610" s="562"/>
      <c r="N2610" s="562"/>
    </row>
    <row r="2611" spans="1:14" s="463" customFormat="1" ht="28.5" outlineLevel="2">
      <c r="A2611" s="162" t="s">
        <v>2244</v>
      </c>
      <c r="B2611" s="169" t="s">
        <v>2591</v>
      </c>
      <c r="C2611" s="170" t="s">
        <v>4994</v>
      </c>
      <c r="D2611" s="167">
        <v>9600</v>
      </c>
      <c r="E2611" s="165"/>
      <c r="F2611" s="99">
        <f t="shared" si="75"/>
        <v>0</v>
      </c>
      <c r="G2611" s="488"/>
      <c r="K2611" s="350"/>
      <c r="M2611" s="562"/>
      <c r="N2611" s="562"/>
    </row>
    <row r="2612" spans="1:14" s="463" customFormat="1" ht="15" outlineLevel="2">
      <c r="A2612" s="162" t="s">
        <v>2245</v>
      </c>
      <c r="B2612" s="169" t="s">
        <v>2592</v>
      </c>
      <c r="C2612" s="170" t="s">
        <v>543</v>
      </c>
      <c r="D2612" s="167">
        <v>291</v>
      </c>
      <c r="E2612" s="165"/>
      <c r="F2612" s="99">
        <f t="shared" si="75"/>
        <v>0</v>
      </c>
      <c r="G2612" s="488"/>
      <c r="K2612" s="350"/>
      <c r="M2612" s="562"/>
      <c r="N2612" s="562"/>
    </row>
    <row r="2613" spans="1:14" s="463" customFormat="1" ht="15" outlineLevel="2">
      <c r="A2613" s="162" t="s">
        <v>2246</v>
      </c>
      <c r="B2613" s="169" t="s">
        <v>2593</v>
      </c>
      <c r="C2613" s="170" t="s">
        <v>543</v>
      </c>
      <c r="D2613" s="167">
        <v>157</v>
      </c>
      <c r="E2613" s="165"/>
      <c r="F2613" s="99">
        <f t="shared" si="75"/>
        <v>0</v>
      </c>
      <c r="G2613" s="488"/>
      <c r="K2613" s="350"/>
      <c r="M2613" s="562"/>
      <c r="N2613" s="562"/>
    </row>
    <row r="2614" spans="1:14" s="463" customFormat="1" ht="24.95" customHeight="1" outlineLevel="2">
      <c r="A2614" s="162" t="s">
        <v>2247</v>
      </c>
      <c r="B2614" s="169" t="s">
        <v>2594</v>
      </c>
      <c r="C2614" s="170" t="s">
        <v>543</v>
      </c>
      <c r="D2614" s="167">
        <v>3</v>
      </c>
      <c r="E2614" s="165"/>
      <c r="F2614" s="99">
        <f t="shared" si="75"/>
        <v>0</v>
      </c>
      <c r="G2614" s="488"/>
      <c r="K2614" s="350"/>
      <c r="M2614" s="562"/>
      <c r="N2614" s="562"/>
    </row>
    <row r="2615" spans="1:14" s="463" customFormat="1" ht="24.95" customHeight="1" outlineLevel="2">
      <c r="A2615" s="162" t="s">
        <v>2248</v>
      </c>
      <c r="B2615" s="169" t="s">
        <v>2595</v>
      </c>
      <c r="C2615" s="170" t="s">
        <v>543</v>
      </c>
      <c r="D2615" s="167">
        <v>48</v>
      </c>
      <c r="E2615" s="165"/>
      <c r="F2615" s="99">
        <f t="shared" si="75"/>
        <v>0</v>
      </c>
      <c r="G2615" s="488"/>
      <c r="K2615" s="350"/>
      <c r="M2615" s="562"/>
      <c r="N2615" s="562"/>
    </row>
    <row r="2616" spans="1:14" s="463" customFormat="1" ht="28.5" outlineLevel="2">
      <c r="A2616" s="162" t="s">
        <v>2249</v>
      </c>
      <c r="B2616" s="169" t="s">
        <v>2596</v>
      </c>
      <c r="C2616" s="170" t="s">
        <v>543</v>
      </c>
      <c r="D2616" s="167">
        <v>266</v>
      </c>
      <c r="E2616" s="165"/>
      <c r="F2616" s="99">
        <f t="shared" si="75"/>
        <v>0</v>
      </c>
      <c r="G2616" s="488"/>
      <c r="K2616" s="350"/>
      <c r="M2616" s="562"/>
      <c r="N2616" s="562"/>
    </row>
    <row r="2617" spans="1:14" s="463" customFormat="1" ht="24.95" customHeight="1" outlineLevel="2">
      <c r="A2617" s="162" t="s">
        <v>2250</v>
      </c>
      <c r="B2617" s="169" t="s">
        <v>670</v>
      </c>
      <c r="C2617" s="170" t="s">
        <v>543</v>
      </c>
      <c r="D2617" s="167">
        <v>136</v>
      </c>
      <c r="E2617" s="165"/>
      <c r="F2617" s="99">
        <f t="shared" si="75"/>
        <v>0</v>
      </c>
      <c r="G2617" s="488"/>
      <c r="K2617" s="350"/>
      <c r="M2617" s="562"/>
      <c r="N2617" s="562"/>
    </row>
    <row r="2618" spans="1:14" s="463" customFormat="1" ht="24.95" customHeight="1" outlineLevel="2">
      <c r="A2618" s="162" t="s">
        <v>2251</v>
      </c>
      <c r="B2618" s="169" t="s">
        <v>2597</v>
      </c>
      <c r="C2618" s="170" t="s">
        <v>543</v>
      </c>
      <c r="D2618" s="167">
        <v>57</v>
      </c>
      <c r="E2618" s="165"/>
      <c r="F2618" s="99">
        <f t="shared" si="75"/>
        <v>0</v>
      </c>
      <c r="G2618" s="488"/>
      <c r="K2618" s="350"/>
      <c r="M2618" s="562"/>
      <c r="N2618" s="562"/>
    </row>
    <row r="2619" spans="1:14" s="463" customFormat="1" ht="24.95" customHeight="1" outlineLevel="2">
      <c r="A2619" s="162" t="s">
        <v>2252</v>
      </c>
      <c r="B2619" s="169" t="s">
        <v>2598</v>
      </c>
      <c r="C2619" s="170" t="s">
        <v>543</v>
      </c>
      <c r="D2619" s="167">
        <v>62</v>
      </c>
      <c r="E2619" s="165"/>
      <c r="F2619" s="99">
        <f t="shared" si="75"/>
        <v>0</v>
      </c>
      <c r="G2619" s="488"/>
      <c r="K2619" s="350"/>
      <c r="M2619" s="562"/>
      <c r="N2619" s="562"/>
    </row>
    <row r="2620" spans="1:14" s="463" customFormat="1" ht="24.95" customHeight="1" outlineLevel="2">
      <c r="A2620" s="162" t="s">
        <v>2253</v>
      </c>
      <c r="B2620" s="169" t="s">
        <v>2599</v>
      </c>
      <c r="C2620" s="170" t="s">
        <v>543</v>
      </c>
      <c r="D2620" s="167">
        <v>106</v>
      </c>
      <c r="E2620" s="165"/>
      <c r="F2620" s="99">
        <f t="shared" si="75"/>
        <v>0</v>
      </c>
      <c r="G2620" s="488"/>
      <c r="K2620" s="350"/>
      <c r="M2620" s="562"/>
      <c r="N2620" s="562"/>
    </row>
    <row r="2621" spans="1:14" s="463" customFormat="1" ht="24.95" customHeight="1" outlineLevel="2">
      <c r="A2621" s="162" t="s">
        <v>2254</v>
      </c>
      <c r="B2621" s="169" t="s">
        <v>2600</v>
      </c>
      <c r="C2621" s="170" t="s">
        <v>543</v>
      </c>
      <c r="D2621" s="167">
        <v>22</v>
      </c>
      <c r="E2621" s="165"/>
      <c r="F2621" s="99">
        <f t="shared" ref="F2621:F2684" si="76">TRUNC(E2621*D2621,2)</f>
        <v>0</v>
      </c>
      <c r="G2621" s="488"/>
      <c r="K2621" s="350"/>
      <c r="M2621" s="562"/>
      <c r="N2621" s="562"/>
    </row>
    <row r="2622" spans="1:14" s="463" customFormat="1" ht="24.95" customHeight="1" outlineLevel="2">
      <c r="A2622" s="162" t="s">
        <v>2255</v>
      </c>
      <c r="B2622" s="169" t="s">
        <v>2601</v>
      </c>
      <c r="C2622" s="170" t="s">
        <v>543</v>
      </c>
      <c r="D2622" s="167">
        <v>88</v>
      </c>
      <c r="E2622" s="165"/>
      <c r="F2622" s="99">
        <f t="shared" si="76"/>
        <v>0</v>
      </c>
      <c r="G2622" s="488"/>
      <c r="K2622" s="350"/>
      <c r="M2622" s="562"/>
      <c r="N2622" s="562"/>
    </row>
    <row r="2623" spans="1:14" s="463" customFormat="1" ht="24.95" customHeight="1" outlineLevel="2">
      <c r="A2623" s="162" t="s">
        <v>2256</v>
      </c>
      <c r="B2623" s="169" t="s">
        <v>2602</v>
      </c>
      <c r="C2623" s="170" t="s">
        <v>543</v>
      </c>
      <c r="D2623" s="167">
        <v>84</v>
      </c>
      <c r="E2623" s="165"/>
      <c r="F2623" s="99">
        <f t="shared" si="76"/>
        <v>0</v>
      </c>
      <c r="G2623" s="488"/>
      <c r="K2623" s="350"/>
      <c r="M2623" s="562"/>
      <c r="N2623" s="562"/>
    </row>
    <row r="2624" spans="1:14" s="463" customFormat="1" ht="24.95" customHeight="1" outlineLevel="2">
      <c r="A2624" s="162" t="s">
        <v>2257</v>
      </c>
      <c r="B2624" s="169" t="s">
        <v>2603</v>
      </c>
      <c r="C2624" s="170" t="s">
        <v>543</v>
      </c>
      <c r="D2624" s="167">
        <v>8</v>
      </c>
      <c r="E2624" s="165"/>
      <c r="F2624" s="99">
        <f t="shared" si="76"/>
        <v>0</v>
      </c>
      <c r="G2624" s="488"/>
      <c r="K2624" s="350"/>
      <c r="M2624" s="562"/>
      <c r="N2624" s="562"/>
    </row>
    <row r="2625" spans="1:14" s="463" customFormat="1" ht="24.95" customHeight="1" outlineLevel="2">
      <c r="A2625" s="162" t="s">
        <v>2258</v>
      </c>
      <c r="B2625" s="169" t="s">
        <v>2604</v>
      </c>
      <c r="C2625" s="170" t="s">
        <v>543</v>
      </c>
      <c r="D2625" s="167">
        <v>22</v>
      </c>
      <c r="E2625" s="165"/>
      <c r="F2625" s="99">
        <f t="shared" si="76"/>
        <v>0</v>
      </c>
      <c r="G2625" s="488"/>
      <c r="K2625" s="350"/>
      <c r="M2625" s="562"/>
      <c r="N2625" s="562"/>
    </row>
    <row r="2626" spans="1:14" s="463" customFormat="1" ht="24.95" customHeight="1" outlineLevel="2">
      <c r="A2626" s="162" t="s">
        <v>2259</v>
      </c>
      <c r="B2626" s="169" t="s">
        <v>2605</v>
      </c>
      <c r="C2626" s="170" t="s">
        <v>543</v>
      </c>
      <c r="D2626" s="167">
        <v>63</v>
      </c>
      <c r="E2626" s="165"/>
      <c r="F2626" s="99">
        <f t="shared" si="76"/>
        <v>0</v>
      </c>
      <c r="G2626" s="488"/>
      <c r="K2626" s="350"/>
      <c r="M2626" s="562"/>
      <c r="N2626" s="562"/>
    </row>
    <row r="2627" spans="1:14" s="463" customFormat="1" ht="24.95" customHeight="1" outlineLevel="2">
      <c r="A2627" s="162" t="s">
        <v>2260</v>
      </c>
      <c r="B2627" s="169" t="s">
        <v>2606</v>
      </c>
      <c r="C2627" s="170" t="s">
        <v>543</v>
      </c>
      <c r="D2627" s="167">
        <v>2</v>
      </c>
      <c r="E2627" s="165"/>
      <c r="F2627" s="99">
        <f t="shared" si="76"/>
        <v>0</v>
      </c>
      <c r="G2627" s="488"/>
      <c r="K2627" s="350"/>
      <c r="M2627" s="562"/>
      <c r="N2627" s="562"/>
    </row>
    <row r="2628" spans="1:14" s="463" customFormat="1" ht="24.95" customHeight="1" outlineLevel="2">
      <c r="A2628" s="162" t="s">
        <v>2261</v>
      </c>
      <c r="B2628" s="169" t="s">
        <v>2607</v>
      </c>
      <c r="C2628" s="170" t="s">
        <v>543</v>
      </c>
      <c r="D2628" s="167">
        <v>2</v>
      </c>
      <c r="E2628" s="165"/>
      <c r="F2628" s="99">
        <f t="shared" si="76"/>
        <v>0</v>
      </c>
      <c r="G2628" s="488"/>
      <c r="K2628" s="350"/>
      <c r="M2628" s="562"/>
      <c r="N2628" s="562"/>
    </row>
    <row r="2629" spans="1:14" s="463" customFormat="1" ht="24.95" customHeight="1" outlineLevel="2">
      <c r="A2629" s="162" t="s">
        <v>2262</v>
      </c>
      <c r="B2629" s="169" t="s">
        <v>2608</v>
      </c>
      <c r="C2629" s="170" t="s">
        <v>543</v>
      </c>
      <c r="D2629" s="167">
        <v>493</v>
      </c>
      <c r="E2629" s="165"/>
      <c r="F2629" s="99">
        <f t="shared" si="76"/>
        <v>0</v>
      </c>
      <c r="G2629" s="488"/>
      <c r="K2629" s="350"/>
      <c r="M2629" s="562"/>
      <c r="N2629" s="562"/>
    </row>
    <row r="2630" spans="1:14" s="463" customFormat="1" ht="24.95" customHeight="1" outlineLevel="2">
      <c r="A2630" s="162" t="s">
        <v>2263</v>
      </c>
      <c r="B2630" s="169" t="s">
        <v>2609</v>
      </c>
      <c r="C2630" s="170" t="s">
        <v>543</v>
      </c>
      <c r="D2630" s="167">
        <v>20</v>
      </c>
      <c r="E2630" s="165"/>
      <c r="F2630" s="99">
        <f t="shared" si="76"/>
        <v>0</v>
      </c>
      <c r="G2630" s="488"/>
      <c r="K2630" s="350"/>
      <c r="M2630" s="562"/>
      <c r="N2630" s="562"/>
    </row>
    <row r="2631" spans="1:14" s="463" customFormat="1" ht="24.95" customHeight="1" outlineLevel="2">
      <c r="A2631" s="162" t="s">
        <v>2264</v>
      </c>
      <c r="B2631" s="169" t="s">
        <v>2610</v>
      </c>
      <c r="C2631" s="170" t="s">
        <v>543</v>
      </c>
      <c r="D2631" s="167">
        <v>32</v>
      </c>
      <c r="E2631" s="165"/>
      <c r="F2631" s="99">
        <f t="shared" si="76"/>
        <v>0</v>
      </c>
      <c r="G2631" s="488"/>
      <c r="K2631" s="350"/>
      <c r="M2631" s="562"/>
      <c r="N2631" s="562"/>
    </row>
    <row r="2632" spans="1:14" s="463" customFormat="1" ht="24.95" customHeight="1" outlineLevel="2">
      <c r="A2632" s="162" t="s">
        <v>2265</v>
      </c>
      <c r="B2632" s="169" t="s">
        <v>2368</v>
      </c>
      <c r="C2632" s="170" t="s">
        <v>543</v>
      </c>
      <c r="D2632" s="167">
        <v>1</v>
      </c>
      <c r="E2632" s="165"/>
      <c r="F2632" s="99">
        <f t="shared" si="76"/>
        <v>0</v>
      </c>
      <c r="G2632" s="488"/>
      <c r="K2632" s="350"/>
      <c r="M2632" s="562"/>
      <c r="N2632" s="562"/>
    </row>
    <row r="2633" spans="1:14" s="463" customFormat="1" ht="24.95" customHeight="1" outlineLevel="2">
      <c r="A2633" s="162" t="s">
        <v>2266</v>
      </c>
      <c r="B2633" s="169" t="s">
        <v>2611</v>
      </c>
      <c r="C2633" s="170" t="s">
        <v>543</v>
      </c>
      <c r="D2633" s="167">
        <v>2</v>
      </c>
      <c r="E2633" s="165"/>
      <c r="F2633" s="99">
        <f t="shared" si="76"/>
        <v>0</v>
      </c>
      <c r="G2633" s="488"/>
      <c r="K2633" s="350"/>
      <c r="M2633" s="562"/>
      <c r="N2633" s="562"/>
    </row>
    <row r="2634" spans="1:14" s="463" customFormat="1" ht="24.95" customHeight="1" outlineLevel="2">
      <c r="A2634" s="162" t="s">
        <v>2267</v>
      </c>
      <c r="B2634" s="169" t="s">
        <v>2612</v>
      </c>
      <c r="C2634" s="170" t="s">
        <v>543</v>
      </c>
      <c r="D2634" s="167">
        <v>14</v>
      </c>
      <c r="E2634" s="165"/>
      <c r="F2634" s="99">
        <f t="shared" si="76"/>
        <v>0</v>
      </c>
      <c r="G2634" s="488"/>
      <c r="K2634" s="350"/>
      <c r="M2634" s="562"/>
      <c r="N2634" s="562"/>
    </row>
    <row r="2635" spans="1:14" s="463" customFormat="1" ht="24.95" customHeight="1" outlineLevel="2">
      <c r="A2635" s="162" t="s">
        <v>2268</v>
      </c>
      <c r="B2635" s="169" t="s">
        <v>2613</v>
      </c>
      <c r="C2635" s="170" t="s">
        <v>543</v>
      </c>
      <c r="D2635" s="167">
        <v>2</v>
      </c>
      <c r="E2635" s="165"/>
      <c r="F2635" s="99">
        <f t="shared" si="76"/>
        <v>0</v>
      </c>
      <c r="G2635" s="488"/>
      <c r="K2635" s="350"/>
      <c r="M2635" s="562"/>
      <c r="N2635" s="562"/>
    </row>
    <row r="2636" spans="1:14" s="463" customFormat="1" ht="24.95" customHeight="1" outlineLevel="2">
      <c r="A2636" s="162" t="s">
        <v>2269</v>
      </c>
      <c r="B2636" s="169" t="s">
        <v>2614</v>
      </c>
      <c r="C2636" s="170" t="s">
        <v>543</v>
      </c>
      <c r="D2636" s="167">
        <v>2</v>
      </c>
      <c r="E2636" s="165"/>
      <c r="F2636" s="99">
        <f t="shared" si="76"/>
        <v>0</v>
      </c>
      <c r="G2636" s="488"/>
      <c r="K2636" s="350"/>
      <c r="M2636" s="562"/>
      <c r="N2636" s="562"/>
    </row>
    <row r="2637" spans="1:14" s="463" customFormat="1" ht="24.95" customHeight="1" outlineLevel="2">
      <c r="A2637" s="162" t="s">
        <v>2270</v>
      </c>
      <c r="B2637" s="169" t="s">
        <v>2615</v>
      </c>
      <c r="C2637" s="170" t="s">
        <v>543</v>
      </c>
      <c r="D2637" s="167">
        <v>1</v>
      </c>
      <c r="E2637" s="165"/>
      <c r="F2637" s="99">
        <f t="shared" si="76"/>
        <v>0</v>
      </c>
      <c r="G2637" s="488"/>
      <c r="K2637" s="350"/>
      <c r="M2637" s="562"/>
      <c r="N2637" s="562"/>
    </row>
    <row r="2638" spans="1:14" s="463" customFormat="1" ht="24.95" customHeight="1" outlineLevel="2">
      <c r="A2638" s="162" t="s">
        <v>2271</v>
      </c>
      <c r="B2638" s="169" t="s">
        <v>2616</v>
      </c>
      <c r="C2638" s="170" t="s">
        <v>543</v>
      </c>
      <c r="D2638" s="167">
        <v>1</v>
      </c>
      <c r="E2638" s="165"/>
      <c r="F2638" s="99">
        <f t="shared" si="76"/>
        <v>0</v>
      </c>
      <c r="G2638" s="488"/>
      <c r="K2638" s="350"/>
      <c r="M2638" s="562"/>
      <c r="N2638" s="562"/>
    </row>
    <row r="2639" spans="1:14" s="463" customFormat="1" ht="24.95" customHeight="1" outlineLevel="2">
      <c r="A2639" s="162" t="s">
        <v>2272</v>
      </c>
      <c r="B2639" s="169" t="s">
        <v>2617</v>
      </c>
      <c r="C2639" s="170" t="s">
        <v>543</v>
      </c>
      <c r="D2639" s="167">
        <v>2</v>
      </c>
      <c r="E2639" s="165"/>
      <c r="F2639" s="99">
        <f t="shared" si="76"/>
        <v>0</v>
      </c>
      <c r="G2639" s="488"/>
      <c r="K2639" s="350"/>
      <c r="M2639" s="562"/>
      <c r="N2639" s="562"/>
    </row>
    <row r="2640" spans="1:14" s="463" customFormat="1" ht="24.95" customHeight="1" outlineLevel="2">
      <c r="A2640" s="162" t="s">
        <v>2273</v>
      </c>
      <c r="B2640" s="169" t="s">
        <v>2618</v>
      </c>
      <c r="C2640" s="170" t="s">
        <v>543</v>
      </c>
      <c r="D2640" s="167">
        <v>1</v>
      </c>
      <c r="E2640" s="165"/>
      <c r="F2640" s="99">
        <f t="shared" si="76"/>
        <v>0</v>
      </c>
      <c r="G2640" s="488"/>
      <c r="K2640" s="350"/>
      <c r="M2640" s="562"/>
      <c r="N2640" s="562"/>
    </row>
    <row r="2641" spans="1:14" s="463" customFormat="1" ht="24.95" customHeight="1" outlineLevel="2">
      <c r="A2641" s="162" t="s">
        <v>2274</v>
      </c>
      <c r="B2641" s="169" t="s">
        <v>2619</v>
      </c>
      <c r="C2641" s="170" t="s">
        <v>543</v>
      </c>
      <c r="D2641" s="167">
        <v>2</v>
      </c>
      <c r="E2641" s="165"/>
      <c r="F2641" s="99">
        <f t="shared" si="76"/>
        <v>0</v>
      </c>
      <c r="G2641" s="488"/>
      <c r="K2641" s="350"/>
      <c r="M2641" s="562"/>
      <c r="N2641" s="562"/>
    </row>
    <row r="2642" spans="1:14" s="463" customFormat="1" ht="24.95" customHeight="1" outlineLevel="2">
      <c r="A2642" s="162" t="s">
        <v>2275</v>
      </c>
      <c r="B2642" s="169" t="s">
        <v>2620</v>
      </c>
      <c r="C2642" s="170" t="s">
        <v>543</v>
      </c>
      <c r="D2642" s="167">
        <v>1</v>
      </c>
      <c r="E2642" s="165"/>
      <c r="F2642" s="99">
        <f t="shared" si="76"/>
        <v>0</v>
      </c>
      <c r="G2642" s="488"/>
      <c r="K2642" s="350"/>
      <c r="M2642" s="562"/>
      <c r="N2642" s="562"/>
    </row>
    <row r="2643" spans="1:14" s="463" customFormat="1" ht="24.95" customHeight="1" outlineLevel="2">
      <c r="A2643" s="162" t="s">
        <v>2276</v>
      </c>
      <c r="B2643" s="169" t="s">
        <v>2621</v>
      </c>
      <c r="C2643" s="170" t="s">
        <v>543</v>
      </c>
      <c r="D2643" s="167">
        <v>1</v>
      </c>
      <c r="E2643" s="165"/>
      <c r="F2643" s="99">
        <f t="shared" si="76"/>
        <v>0</v>
      </c>
      <c r="G2643" s="488"/>
      <c r="K2643" s="350"/>
      <c r="M2643" s="562"/>
      <c r="N2643" s="562"/>
    </row>
    <row r="2644" spans="1:14" s="463" customFormat="1" ht="24.95" customHeight="1" outlineLevel="2">
      <c r="A2644" s="162" t="s">
        <v>2277</v>
      </c>
      <c r="B2644" s="169" t="s">
        <v>2622</v>
      </c>
      <c r="C2644" s="170" t="s">
        <v>543</v>
      </c>
      <c r="D2644" s="167">
        <v>1</v>
      </c>
      <c r="E2644" s="165"/>
      <c r="F2644" s="99">
        <f t="shared" si="76"/>
        <v>0</v>
      </c>
      <c r="G2644" s="488"/>
      <c r="K2644" s="350"/>
      <c r="M2644" s="562"/>
      <c r="N2644" s="562"/>
    </row>
    <row r="2645" spans="1:14" s="463" customFormat="1" ht="28.5" outlineLevel="2">
      <c r="A2645" s="162" t="s">
        <v>2278</v>
      </c>
      <c r="B2645" s="169" t="s">
        <v>2623</v>
      </c>
      <c r="C2645" s="170" t="s">
        <v>543</v>
      </c>
      <c r="D2645" s="167">
        <v>1</v>
      </c>
      <c r="E2645" s="165"/>
      <c r="F2645" s="99">
        <f t="shared" si="76"/>
        <v>0</v>
      </c>
      <c r="G2645" s="488"/>
      <c r="K2645" s="350"/>
      <c r="M2645" s="562"/>
      <c r="N2645" s="562"/>
    </row>
    <row r="2646" spans="1:14" s="463" customFormat="1" ht="24.95" customHeight="1" outlineLevel="2">
      <c r="A2646" s="162" t="s">
        <v>2279</v>
      </c>
      <c r="B2646" s="169" t="s">
        <v>2624</v>
      </c>
      <c r="C2646" s="170" t="s">
        <v>543</v>
      </c>
      <c r="D2646" s="167">
        <v>1</v>
      </c>
      <c r="E2646" s="165"/>
      <c r="F2646" s="99">
        <f t="shared" si="76"/>
        <v>0</v>
      </c>
      <c r="G2646" s="488"/>
      <c r="K2646" s="350"/>
      <c r="M2646" s="562"/>
      <c r="N2646" s="562"/>
    </row>
    <row r="2647" spans="1:14" s="463" customFormat="1" ht="24.95" customHeight="1" outlineLevel="2">
      <c r="A2647" s="162" t="s">
        <v>2280</v>
      </c>
      <c r="B2647" s="169" t="s">
        <v>2625</v>
      </c>
      <c r="C2647" s="170" t="s">
        <v>543</v>
      </c>
      <c r="D2647" s="167">
        <v>1</v>
      </c>
      <c r="E2647" s="165"/>
      <c r="F2647" s="99">
        <f t="shared" si="76"/>
        <v>0</v>
      </c>
      <c r="G2647" s="488"/>
      <c r="K2647" s="350"/>
      <c r="M2647" s="562"/>
      <c r="N2647" s="562"/>
    </row>
    <row r="2648" spans="1:14" s="463" customFormat="1" ht="24.95" customHeight="1" outlineLevel="2">
      <c r="A2648" s="162" t="s">
        <v>2281</v>
      </c>
      <c r="B2648" s="169" t="s">
        <v>2626</v>
      </c>
      <c r="C2648" s="170" t="s">
        <v>543</v>
      </c>
      <c r="D2648" s="167">
        <v>1</v>
      </c>
      <c r="E2648" s="165"/>
      <c r="F2648" s="99">
        <f t="shared" si="76"/>
        <v>0</v>
      </c>
      <c r="G2648" s="488"/>
      <c r="K2648" s="350"/>
      <c r="M2648" s="562"/>
      <c r="N2648" s="562"/>
    </row>
    <row r="2649" spans="1:14" s="463" customFormat="1" ht="24.95" customHeight="1" outlineLevel="2">
      <c r="A2649" s="162" t="s">
        <v>2282</v>
      </c>
      <c r="B2649" s="169" t="s">
        <v>2627</v>
      </c>
      <c r="C2649" s="170" t="s">
        <v>543</v>
      </c>
      <c r="D2649" s="167">
        <v>1</v>
      </c>
      <c r="E2649" s="165"/>
      <c r="F2649" s="99">
        <f t="shared" si="76"/>
        <v>0</v>
      </c>
      <c r="G2649" s="488"/>
      <c r="K2649" s="350"/>
      <c r="M2649" s="562"/>
      <c r="N2649" s="562"/>
    </row>
    <row r="2650" spans="1:14" s="463" customFormat="1" ht="24.95" customHeight="1" outlineLevel="2">
      <c r="A2650" s="162" t="s">
        <v>2283</v>
      </c>
      <c r="B2650" s="169" t="s">
        <v>2628</v>
      </c>
      <c r="C2650" s="170" t="s">
        <v>543</v>
      </c>
      <c r="D2650" s="167">
        <v>1</v>
      </c>
      <c r="E2650" s="165"/>
      <c r="F2650" s="99">
        <f t="shared" si="76"/>
        <v>0</v>
      </c>
      <c r="G2650" s="488"/>
      <c r="K2650" s="350"/>
      <c r="M2650" s="562"/>
      <c r="N2650" s="562"/>
    </row>
    <row r="2651" spans="1:14" s="463" customFormat="1" ht="24.95" customHeight="1" outlineLevel="2">
      <c r="A2651" s="162" t="s">
        <v>2284</v>
      </c>
      <c r="B2651" s="169" t="s">
        <v>2629</v>
      </c>
      <c r="C2651" s="170" t="s">
        <v>543</v>
      </c>
      <c r="D2651" s="167">
        <v>2</v>
      </c>
      <c r="E2651" s="165"/>
      <c r="F2651" s="99">
        <f t="shared" si="76"/>
        <v>0</v>
      </c>
      <c r="G2651" s="488"/>
      <c r="K2651" s="350"/>
      <c r="M2651" s="562"/>
      <c r="N2651" s="562"/>
    </row>
    <row r="2652" spans="1:14" s="463" customFormat="1" ht="24.95" customHeight="1" outlineLevel="2">
      <c r="A2652" s="162" t="s">
        <v>2285</v>
      </c>
      <c r="B2652" s="169" t="s">
        <v>2630</v>
      </c>
      <c r="C2652" s="170" t="s">
        <v>543</v>
      </c>
      <c r="D2652" s="167">
        <v>1</v>
      </c>
      <c r="E2652" s="165"/>
      <c r="F2652" s="99">
        <f t="shared" si="76"/>
        <v>0</v>
      </c>
      <c r="G2652" s="488"/>
      <c r="K2652" s="350"/>
      <c r="M2652" s="562"/>
      <c r="N2652" s="562"/>
    </row>
    <row r="2653" spans="1:14" s="463" customFormat="1" ht="24.95" customHeight="1" outlineLevel="2">
      <c r="A2653" s="162" t="s">
        <v>2286</v>
      </c>
      <c r="B2653" s="169" t="s">
        <v>2631</v>
      </c>
      <c r="C2653" s="170" t="s">
        <v>543</v>
      </c>
      <c r="D2653" s="167">
        <v>2</v>
      </c>
      <c r="E2653" s="165"/>
      <c r="F2653" s="99">
        <f t="shared" si="76"/>
        <v>0</v>
      </c>
      <c r="G2653" s="488"/>
      <c r="K2653" s="350"/>
      <c r="M2653" s="562"/>
      <c r="N2653" s="562"/>
    </row>
    <row r="2654" spans="1:14" s="463" customFormat="1" ht="24.95" customHeight="1" outlineLevel="2">
      <c r="A2654" s="162" t="s">
        <v>2287</v>
      </c>
      <c r="B2654" s="169" t="s">
        <v>2632</v>
      </c>
      <c r="C2654" s="170" t="s">
        <v>543</v>
      </c>
      <c r="D2654" s="167">
        <v>1</v>
      </c>
      <c r="E2654" s="165"/>
      <c r="F2654" s="99">
        <f t="shared" si="76"/>
        <v>0</v>
      </c>
      <c r="G2654" s="488"/>
      <c r="K2654" s="350"/>
      <c r="M2654" s="562"/>
      <c r="N2654" s="562"/>
    </row>
    <row r="2655" spans="1:14" s="463" customFormat="1" ht="24.95" customHeight="1" outlineLevel="2">
      <c r="A2655" s="162" t="s">
        <v>2288</v>
      </c>
      <c r="B2655" s="169" t="s">
        <v>2633</v>
      </c>
      <c r="C2655" s="170" t="s">
        <v>543</v>
      </c>
      <c r="D2655" s="167">
        <v>1</v>
      </c>
      <c r="E2655" s="165"/>
      <c r="F2655" s="99">
        <f t="shared" si="76"/>
        <v>0</v>
      </c>
      <c r="G2655" s="488"/>
      <c r="K2655" s="350"/>
      <c r="M2655" s="562"/>
      <c r="N2655" s="562"/>
    </row>
    <row r="2656" spans="1:14" s="463" customFormat="1" ht="28.5" outlineLevel="2">
      <c r="A2656" s="162" t="s">
        <v>2289</v>
      </c>
      <c r="B2656" s="169" t="s">
        <v>2634</v>
      </c>
      <c r="C2656" s="170" t="s">
        <v>543</v>
      </c>
      <c r="D2656" s="167">
        <v>11</v>
      </c>
      <c r="E2656" s="165"/>
      <c r="F2656" s="99">
        <f t="shared" si="76"/>
        <v>0</v>
      </c>
      <c r="G2656" s="488"/>
      <c r="K2656" s="350"/>
      <c r="M2656" s="562"/>
      <c r="N2656" s="562"/>
    </row>
    <row r="2657" spans="1:14" s="463" customFormat="1" ht="28.5" outlineLevel="2">
      <c r="A2657" s="162" t="s">
        <v>2290</v>
      </c>
      <c r="B2657" s="169" t="s">
        <v>2635</v>
      </c>
      <c r="C2657" s="170" t="s">
        <v>543</v>
      </c>
      <c r="D2657" s="167">
        <v>10</v>
      </c>
      <c r="E2657" s="165"/>
      <c r="F2657" s="99">
        <f t="shared" si="76"/>
        <v>0</v>
      </c>
      <c r="G2657" s="488"/>
      <c r="K2657" s="350"/>
      <c r="M2657" s="562"/>
      <c r="N2657" s="562"/>
    </row>
    <row r="2658" spans="1:14" s="463" customFormat="1" ht="28.5" outlineLevel="2">
      <c r="A2658" s="162" t="s">
        <v>2291</v>
      </c>
      <c r="B2658" s="169" t="s">
        <v>2636</v>
      </c>
      <c r="C2658" s="170" t="s">
        <v>543</v>
      </c>
      <c r="D2658" s="167">
        <v>17</v>
      </c>
      <c r="E2658" s="165"/>
      <c r="F2658" s="99">
        <f t="shared" si="76"/>
        <v>0</v>
      </c>
      <c r="G2658" s="488"/>
      <c r="K2658" s="350"/>
      <c r="M2658" s="562"/>
      <c r="N2658" s="562"/>
    </row>
    <row r="2659" spans="1:14" s="463" customFormat="1" ht="15" outlineLevel="2">
      <c r="A2659" s="162" t="s">
        <v>2292</v>
      </c>
      <c r="B2659" s="169" t="s">
        <v>2637</v>
      </c>
      <c r="C2659" s="170" t="s">
        <v>543</v>
      </c>
      <c r="D2659" s="167">
        <v>4</v>
      </c>
      <c r="E2659" s="165"/>
      <c r="F2659" s="99">
        <f t="shared" si="76"/>
        <v>0</v>
      </c>
      <c r="G2659" s="488"/>
      <c r="K2659" s="350"/>
      <c r="M2659" s="562"/>
      <c r="N2659" s="562"/>
    </row>
    <row r="2660" spans="1:14" s="463" customFormat="1" ht="28.5" outlineLevel="2">
      <c r="A2660" s="162" t="s">
        <v>2293</v>
      </c>
      <c r="B2660" s="169" t="s">
        <v>2638</v>
      </c>
      <c r="C2660" s="170" t="s">
        <v>543</v>
      </c>
      <c r="D2660" s="167">
        <v>6</v>
      </c>
      <c r="E2660" s="165"/>
      <c r="F2660" s="99">
        <f t="shared" si="76"/>
        <v>0</v>
      </c>
      <c r="G2660" s="488"/>
      <c r="K2660" s="350"/>
      <c r="M2660" s="562"/>
      <c r="N2660" s="562"/>
    </row>
    <row r="2661" spans="1:14" s="463" customFormat="1" ht="28.5" outlineLevel="2">
      <c r="A2661" s="162" t="s">
        <v>2294</v>
      </c>
      <c r="B2661" s="169" t="s">
        <v>2639</v>
      </c>
      <c r="C2661" s="170" t="s">
        <v>543</v>
      </c>
      <c r="D2661" s="167">
        <v>57</v>
      </c>
      <c r="E2661" s="165"/>
      <c r="F2661" s="99">
        <f t="shared" si="76"/>
        <v>0</v>
      </c>
      <c r="G2661" s="488"/>
      <c r="K2661" s="350"/>
      <c r="M2661" s="562"/>
      <c r="N2661" s="562"/>
    </row>
    <row r="2662" spans="1:14" s="463" customFormat="1" ht="28.5" outlineLevel="2">
      <c r="A2662" s="162" t="s">
        <v>2295</v>
      </c>
      <c r="B2662" s="169" t="s">
        <v>2640</v>
      </c>
      <c r="C2662" s="170" t="s">
        <v>543</v>
      </c>
      <c r="D2662" s="167">
        <v>27</v>
      </c>
      <c r="E2662" s="165"/>
      <c r="F2662" s="99">
        <f t="shared" si="76"/>
        <v>0</v>
      </c>
      <c r="G2662" s="488"/>
      <c r="K2662" s="350"/>
      <c r="M2662" s="562"/>
      <c r="N2662" s="562"/>
    </row>
    <row r="2663" spans="1:14" s="463" customFormat="1" ht="28.5" outlineLevel="2">
      <c r="A2663" s="162" t="s">
        <v>2296</v>
      </c>
      <c r="B2663" s="169" t="s">
        <v>2641</v>
      </c>
      <c r="C2663" s="170" t="s">
        <v>543</v>
      </c>
      <c r="D2663" s="167">
        <v>13</v>
      </c>
      <c r="E2663" s="165"/>
      <c r="F2663" s="99">
        <f t="shared" si="76"/>
        <v>0</v>
      </c>
      <c r="G2663" s="488"/>
      <c r="K2663" s="350"/>
      <c r="M2663" s="562"/>
      <c r="N2663" s="562"/>
    </row>
    <row r="2664" spans="1:14" s="463" customFormat="1" ht="28.5" outlineLevel="2">
      <c r="A2664" s="162" t="s">
        <v>2297</v>
      </c>
      <c r="B2664" s="169" t="s">
        <v>2642</v>
      </c>
      <c r="C2664" s="170" t="s">
        <v>543</v>
      </c>
      <c r="D2664" s="167">
        <v>40</v>
      </c>
      <c r="E2664" s="165"/>
      <c r="F2664" s="99">
        <f t="shared" si="76"/>
        <v>0</v>
      </c>
      <c r="G2664" s="488"/>
      <c r="K2664" s="350"/>
      <c r="M2664" s="562"/>
      <c r="N2664" s="562"/>
    </row>
    <row r="2665" spans="1:14" s="463" customFormat="1" ht="28.5" outlineLevel="2">
      <c r="A2665" s="162" t="s">
        <v>2298</v>
      </c>
      <c r="B2665" s="169" t="s">
        <v>618</v>
      </c>
      <c r="C2665" s="170" t="s">
        <v>545</v>
      </c>
      <c r="D2665" s="167">
        <v>111</v>
      </c>
      <c r="E2665" s="165"/>
      <c r="F2665" s="99">
        <f t="shared" si="76"/>
        <v>0</v>
      </c>
      <c r="G2665" s="488"/>
      <c r="K2665" s="350"/>
      <c r="M2665" s="562"/>
      <c r="N2665" s="562"/>
    </row>
    <row r="2666" spans="1:14" s="463" customFormat="1" ht="28.5" outlineLevel="2">
      <c r="A2666" s="162" t="s">
        <v>2299</v>
      </c>
      <c r="B2666" s="169" t="s">
        <v>619</v>
      </c>
      <c r="C2666" s="170" t="s">
        <v>545</v>
      </c>
      <c r="D2666" s="167">
        <v>12</v>
      </c>
      <c r="E2666" s="165"/>
      <c r="F2666" s="99">
        <f t="shared" si="76"/>
        <v>0</v>
      </c>
      <c r="G2666" s="488"/>
      <c r="K2666" s="350"/>
      <c r="M2666" s="562"/>
      <c r="N2666" s="562"/>
    </row>
    <row r="2667" spans="1:14" s="463" customFormat="1" ht="28.5" outlineLevel="2">
      <c r="A2667" s="162" t="s">
        <v>2300</v>
      </c>
      <c r="B2667" s="169" t="s">
        <v>2643</v>
      </c>
      <c r="C2667" s="170" t="s">
        <v>73</v>
      </c>
      <c r="D2667" s="167">
        <v>286</v>
      </c>
      <c r="E2667" s="165"/>
      <c r="F2667" s="99">
        <f t="shared" si="76"/>
        <v>0</v>
      </c>
      <c r="G2667" s="488"/>
      <c r="K2667" s="350"/>
      <c r="M2667" s="562"/>
      <c r="N2667" s="562"/>
    </row>
    <row r="2668" spans="1:14" s="463" customFormat="1" ht="28.5" outlineLevel="2">
      <c r="A2668" s="162" t="s">
        <v>2301</v>
      </c>
      <c r="B2668" s="169" t="s">
        <v>2644</v>
      </c>
      <c r="C2668" s="170" t="s">
        <v>73</v>
      </c>
      <c r="D2668" s="167">
        <v>765</v>
      </c>
      <c r="E2668" s="165"/>
      <c r="F2668" s="99">
        <f t="shared" si="76"/>
        <v>0</v>
      </c>
      <c r="G2668" s="488"/>
      <c r="K2668" s="350"/>
      <c r="M2668" s="562"/>
      <c r="N2668" s="562"/>
    </row>
    <row r="2669" spans="1:14" s="463" customFormat="1" ht="28.5" outlineLevel="2">
      <c r="A2669" s="162" t="s">
        <v>2302</v>
      </c>
      <c r="B2669" s="169" t="s">
        <v>2645</v>
      </c>
      <c r="C2669" s="170" t="s">
        <v>73</v>
      </c>
      <c r="D2669" s="167">
        <v>55</v>
      </c>
      <c r="E2669" s="165"/>
      <c r="F2669" s="99">
        <f t="shared" si="76"/>
        <v>0</v>
      </c>
      <c r="G2669" s="488"/>
      <c r="K2669" s="350"/>
      <c r="M2669" s="562"/>
      <c r="N2669" s="562"/>
    </row>
    <row r="2670" spans="1:14" s="463" customFormat="1" ht="28.5" outlineLevel="2">
      <c r="A2670" s="162" t="s">
        <v>2303</v>
      </c>
      <c r="B2670" s="169" t="s">
        <v>2646</v>
      </c>
      <c r="C2670" s="170" t="s">
        <v>73</v>
      </c>
      <c r="D2670" s="167">
        <v>132</v>
      </c>
      <c r="E2670" s="165"/>
      <c r="F2670" s="99">
        <f t="shared" si="76"/>
        <v>0</v>
      </c>
      <c r="G2670" s="488"/>
      <c r="K2670" s="350"/>
      <c r="M2670" s="562"/>
      <c r="N2670" s="562"/>
    </row>
    <row r="2671" spans="1:14" s="463" customFormat="1" ht="28.5" outlineLevel="2">
      <c r="A2671" s="162" t="s">
        <v>2304</v>
      </c>
      <c r="B2671" s="169" t="s">
        <v>2647</v>
      </c>
      <c r="C2671" s="170" t="s">
        <v>73</v>
      </c>
      <c r="D2671" s="167">
        <v>33</v>
      </c>
      <c r="E2671" s="165"/>
      <c r="F2671" s="99">
        <f t="shared" si="76"/>
        <v>0</v>
      </c>
      <c r="G2671" s="488"/>
      <c r="K2671" s="350"/>
      <c r="M2671" s="562"/>
      <c r="N2671" s="562"/>
    </row>
    <row r="2672" spans="1:14" s="463" customFormat="1" ht="28.5" outlineLevel="2">
      <c r="A2672" s="162" t="s">
        <v>2305</v>
      </c>
      <c r="B2672" s="169" t="s">
        <v>2648</v>
      </c>
      <c r="C2672" s="170" t="s">
        <v>73</v>
      </c>
      <c r="D2672" s="167">
        <v>440</v>
      </c>
      <c r="E2672" s="165"/>
      <c r="F2672" s="99">
        <f t="shared" si="76"/>
        <v>0</v>
      </c>
      <c r="G2672" s="488"/>
      <c r="K2672" s="350"/>
      <c r="M2672" s="562"/>
      <c r="N2672" s="562"/>
    </row>
    <row r="2673" spans="1:14" s="463" customFormat="1" ht="28.5" outlineLevel="2">
      <c r="A2673" s="162" t="s">
        <v>2306</v>
      </c>
      <c r="B2673" s="169" t="s">
        <v>2649</v>
      </c>
      <c r="C2673" s="170" t="s">
        <v>73</v>
      </c>
      <c r="D2673" s="167">
        <v>370</v>
      </c>
      <c r="E2673" s="165"/>
      <c r="F2673" s="99">
        <f t="shared" si="76"/>
        <v>0</v>
      </c>
      <c r="G2673" s="488"/>
      <c r="K2673" s="350"/>
      <c r="M2673" s="562"/>
      <c r="N2673" s="562"/>
    </row>
    <row r="2674" spans="1:14" s="463" customFormat="1" ht="28.5" outlineLevel="2">
      <c r="A2674" s="162" t="s">
        <v>2307</v>
      </c>
      <c r="B2674" s="169" t="s">
        <v>2650</v>
      </c>
      <c r="C2674" s="170" t="s">
        <v>73</v>
      </c>
      <c r="D2674" s="167">
        <v>52</v>
      </c>
      <c r="E2674" s="165"/>
      <c r="F2674" s="99">
        <f t="shared" si="76"/>
        <v>0</v>
      </c>
      <c r="G2674" s="488"/>
      <c r="K2674" s="350"/>
      <c r="M2674" s="562"/>
      <c r="N2674" s="562"/>
    </row>
    <row r="2675" spans="1:14" s="463" customFormat="1" ht="28.5" outlineLevel="2">
      <c r="A2675" s="162" t="s">
        <v>2308</v>
      </c>
      <c r="B2675" s="169" t="s">
        <v>2651</v>
      </c>
      <c r="C2675" s="170" t="s">
        <v>73</v>
      </c>
      <c r="D2675" s="167">
        <v>727</v>
      </c>
      <c r="E2675" s="165"/>
      <c r="F2675" s="99">
        <f t="shared" si="76"/>
        <v>0</v>
      </c>
      <c r="G2675" s="488"/>
      <c r="K2675" s="350"/>
      <c r="M2675" s="562"/>
      <c r="N2675" s="562"/>
    </row>
    <row r="2676" spans="1:14" s="463" customFormat="1" ht="28.5" outlineLevel="2">
      <c r="A2676" s="162" t="s">
        <v>2309</v>
      </c>
      <c r="B2676" s="169" t="s">
        <v>2652</v>
      </c>
      <c r="C2676" s="170" t="s">
        <v>73</v>
      </c>
      <c r="D2676" s="167">
        <v>748</v>
      </c>
      <c r="E2676" s="165"/>
      <c r="F2676" s="99">
        <f t="shared" si="76"/>
        <v>0</v>
      </c>
      <c r="G2676" s="488"/>
      <c r="K2676" s="350"/>
      <c r="M2676" s="562"/>
      <c r="N2676" s="562"/>
    </row>
    <row r="2677" spans="1:14" s="463" customFormat="1" ht="28.5" outlineLevel="2">
      <c r="A2677" s="162" t="s">
        <v>2310</v>
      </c>
      <c r="B2677" s="169" t="s">
        <v>2653</v>
      </c>
      <c r="C2677" s="170" t="s">
        <v>73</v>
      </c>
      <c r="D2677" s="167">
        <v>551</v>
      </c>
      <c r="E2677" s="165"/>
      <c r="F2677" s="99">
        <f t="shared" si="76"/>
        <v>0</v>
      </c>
      <c r="G2677" s="488"/>
      <c r="K2677" s="350"/>
      <c r="M2677" s="562"/>
      <c r="N2677" s="562"/>
    </row>
    <row r="2678" spans="1:14" s="463" customFormat="1" ht="28.5" outlineLevel="2">
      <c r="A2678" s="162" t="s">
        <v>2311</v>
      </c>
      <c r="B2678" s="169" t="s">
        <v>2654</v>
      </c>
      <c r="C2678" s="170" t="s">
        <v>73</v>
      </c>
      <c r="D2678" s="167">
        <v>605</v>
      </c>
      <c r="E2678" s="165"/>
      <c r="F2678" s="99">
        <f t="shared" si="76"/>
        <v>0</v>
      </c>
      <c r="G2678" s="488"/>
      <c r="K2678" s="350"/>
      <c r="M2678" s="562"/>
      <c r="N2678" s="562"/>
    </row>
    <row r="2679" spans="1:14" s="463" customFormat="1" ht="28.5" outlineLevel="2">
      <c r="A2679" s="162" t="s">
        <v>2312</v>
      </c>
      <c r="B2679" s="169" t="s">
        <v>2655</v>
      </c>
      <c r="C2679" s="170" t="s">
        <v>73</v>
      </c>
      <c r="D2679" s="167">
        <v>1518</v>
      </c>
      <c r="E2679" s="165"/>
      <c r="F2679" s="99">
        <f t="shared" si="76"/>
        <v>0</v>
      </c>
      <c r="G2679" s="488"/>
      <c r="K2679" s="350"/>
      <c r="M2679" s="562"/>
      <c r="N2679" s="562"/>
    </row>
    <row r="2680" spans="1:14" s="463" customFormat="1" ht="28.5" outlineLevel="2">
      <c r="A2680" s="162" t="s">
        <v>2313</v>
      </c>
      <c r="B2680" s="169" t="s">
        <v>2656</v>
      </c>
      <c r="C2680" s="170" t="s">
        <v>73</v>
      </c>
      <c r="D2680" s="167">
        <v>825</v>
      </c>
      <c r="E2680" s="165"/>
      <c r="F2680" s="99">
        <f t="shared" si="76"/>
        <v>0</v>
      </c>
      <c r="G2680" s="488"/>
      <c r="K2680" s="350"/>
      <c r="M2680" s="562"/>
      <c r="N2680" s="562"/>
    </row>
    <row r="2681" spans="1:14" s="463" customFormat="1" ht="28.5" outlineLevel="2">
      <c r="A2681" s="162" t="s">
        <v>2314</v>
      </c>
      <c r="B2681" s="169" t="s">
        <v>2657</v>
      </c>
      <c r="C2681" s="170" t="s">
        <v>73</v>
      </c>
      <c r="D2681" s="167">
        <v>182</v>
      </c>
      <c r="E2681" s="165"/>
      <c r="F2681" s="99">
        <f t="shared" si="76"/>
        <v>0</v>
      </c>
      <c r="G2681" s="488"/>
      <c r="K2681" s="350"/>
      <c r="M2681" s="562"/>
      <c r="N2681" s="562"/>
    </row>
    <row r="2682" spans="1:14" s="463" customFormat="1" ht="28.5" outlineLevel="2">
      <c r="A2682" s="162" t="s">
        <v>2315</v>
      </c>
      <c r="B2682" s="169" t="s">
        <v>2658</v>
      </c>
      <c r="C2682" s="170" t="s">
        <v>73</v>
      </c>
      <c r="D2682" s="167">
        <v>347</v>
      </c>
      <c r="E2682" s="165"/>
      <c r="F2682" s="99">
        <f t="shared" si="76"/>
        <v>0</v>
      </c>
      <c r="G2682" s="488"/>
      <c r="K2682" s="350"/>
      <c r="M2682" s="562"/>
      <c r="N2682" s="562"/>
    </row>
    <row r="2683" spans="1:14" s="463" customFormat="1" ht="28.5" outlineLevel="2">
      <c r="A2683" s="162" t="s">
        <v>2316</v>
      </c>
      <c r="B2683" s="169" t="s">
        <v>2659</v>
      </c>
      <c r="C2683" s="170" t="s">
        <v>73</v>
      </c>
      <c r="D2683" s="167">
        <v>100</v>
      </c>
      <c r="E2683" s="165"/>
      <c r="F2683" s="99">
        <f t="shared" si="76"/>
        <v>0</v>
      </c>
      <c r="G2683" s="488"/>
      <c r="K2683" s="350"/>
      <c r="M2683" s="562"/>
      <c r="N2683" s="562"/>
    </row>
    <row r="2684" spans="1:14" s="463" customFormat="1" ht="24.95" customHeight="1" outlineLevel="2">
      <c r="A2684" s="162" t="s">
        <v>2317</v>
      </c>
      <c r="B2684" s="169" t="s">
        <v>2660</v>
      </c>
      <c r="C2684" s="170" t="s">
        <v>4994</v>
      </c>
      <c r="D2684" s="167">
        <v>2900</v>
      </c>
      <c r="E2684" s="165"/>
      <c r="F2684" s="99">
        <f t="shared" si="76"/>
        <v>0</v>
      </c>
      <c r="G2684" s="488"/>
      <c r="K2684" s="350"/>
      <c r="M2684" s="562"/>
      <c r="N2684" s="562"/>
    </row>
    <row r="2685" spans="1:14" s="463" customFormat="1" ht="24.95" customHeight="1" outlineLevel="2">
      <c r="A2685" s="162" t="s">
        <v>2318</v>
      </c>
      <c r="B2685" s="169" t="s">
        <v>2661</v>
      </c>
      <c r="C2685" s="170" t="s">
        <v>4994</v>
      </c>
      <c r="D2685" s="167">
        <v>4100</v>
      </c>
      <c r="E2685" s="165"/>
      <c r="F2685" s="99">
        <f t="shared" ref="F2685:F2748" si="77">TRUNC(E2685*D2685,2)</f>
        <v>0</v>
      </c>
      <c r="G2685" s="488"/>
      <c r="K2685" s="350"/>
      <c r="M2685" s="562"/>
      <c r="N2685" s="562"/>
    </row>
    <row r="2686" spans="1:14" s="463" customFormat="1" ht="28.5" outlineLevel="2">
      <c r="A2686" s="162" t="s">
        <v>2319</v>
      </c>
      <c r="B2686" s="169" t="s">
        <v>2662</v>
      </c>
      <c r="C2686" s="170" t="s">
        <v>543</v>
      </c>
      <c r="D2686" s="167">
        <v>130</v>
      </c>
      <c r="E2686" s="165"/>
      <c r="F2686" s="99">
        <f t="shared" si="77"/>
        <v>0</v>
      </c>
      <c r="G2686" s="488"/>
      <c r="K2686" s="350"/>
      <c r="M2686" s="562"/>
      <c r="N2686" s="562"/>
    </row>
    <row r="2687" spans="1:14" s="463" customFormat="1" ht="28.5" outlineLevel="2">
      <c r="A2687" s="162" t="s">
        <v>2320</v>
      </c>
      <c r="B2687" s="169" t="s">
        <v>2663</v>
      </c>
      <c r="C2687" s="170" t="s">
        <v>543</v>
      </c>
      <c r="D2687" s="167">
        <v>51</v>
      </c>
      <c r="E2687" s="165"/>
      <c r="F2687" s="99">
        <f t="shared" si="77"/>
        <v>0</v>
      </c>
      <c r="G2687" s="488"/>
      <c r="K2687" s="350"/>
      <c r="M2687" s="562"/>
      <c r="N2687" s="562"/>
    </row>
    <row r="2688" spans="1:14" s="463" customFormat="1" ht="28.5" outlineLevel="2">
      <c r="A2688" s="162" t="s">
        <v>2321</v>
      </c>
      <c r="B2688" s="169" t="s">
        <v>2664</v>
      </c>
      <c r="C2688" s="170" t="s">
        <v>543</v>
      </c>
      <c r="D2688" s="167">
        <v>14</v>
      </c>
      <c r="E2688" s="165"/>
      <c r="F2688" s="99">
        <f t="shared" si="77"/>
        <v>0</v>
      </c>
      <c r="G2688" s="488"/>
      <c r="K2688" s="350"/>
      <c r="M2688" s="562"/>
      <c r="N2688" s="562"/>
    </row>
    <row r="2689" spans="1:14" s="463" customFormat="1" ht="28.5" outlineLevel="2">
      <c r="A2689" s="162" t="s">
        <v>2322</v>
      </c>
      <c r="B2689" s="169" t="s">
        <v>2665</v>
      </c>
      <c r="C2689" s="170" t="s">
        <v>543</v>
      </c>
      <c r="D2689" s="167">
        <v>5</v>
      </c>
      <c r="E2689" s="165"/>
      <c r="F2689" s="99">
        <f t="shared" si="77"/>
        <v>0</v>
      </c>
      <c r="G2689" s="488"/>
      <c r="K2689" s="350"/>
      <c r="M2689" s="562"/>
      <c r="N2689" s="562"/>
    </row>
    <row r="2690" spans="1:14" s="463" customFormat="1" ht="28.5" outlineLevel="2">
      <c r="A2690" s="162" t="s">
        <v>2323</v>
      </c>
      <c r="B2690" s="169" t="s">
        <v>2666</v>
      </c>
      <c r="C2690" s="170" t="s">
        <v>543</v>
      </c>
      <c r="D2690" s="167">
        <v>5</v>
      </c>
      <c r="E2690" s="165"/>
      <c r="F2690" s="99">
        <f t="shared" si="77"/>
        <v>0</v>
      </c>
      <c r="G2690" s="488"/>
      <c r="K2690" s="350"/>
      <c r="M2690" s="562"/>
      <c r="N2690" s="562"/>
    </row>
    <row r="2691" spans="1:14" s="463" customFormat="1" ht="28.5" outlineLevel="2">
      <c r="A2691" s="162" t="s">
        <v>2324</v>
      </c>
      <c r="B2691" s="169" t="s">
        <v>2667</v>
      </c>
      <c r="C2691" s="170" t="s">
        <v>543</v>
      </c>
      <c r="D2691" s="167">
        <v>19</v>
      </c>
      <c r="E2691" s="165"/>
      <c r="F2691" s="99">
        <f t="shared" si="77"/>
        <v>0</v>
      </c>
      <c r="G2691" s="488"/>
      <c r="K2691" s="350"/>
      <c r="M2691" s="562"/>
      <c r="N2691" s="562"/>
    </row>
    <row r="2692" spans="1:14" s="463" customFormat="1" ht="28.5" outlineLevel="2">
      <c r="A2692" s="162" t="s">
        <v>2325</v>
      </c>
      <c r="B2692" s="169" t="s">
        <v>2668</v>
      </c>
      <c r="C2692" s="170" t="s">
        <v>543</v>
      </c>
      <c r="D2692" s="167">
        <v>26</v>
      </c>
      <c r="E2692" s="165"/>
      <c r="F2692" s="99">
        <f t="shared" si="77"/>
        <v>0</v>
      </c>
      <c r="G2692" s="488"/>
      <c r="K2692" s="350"/>
      <c r="M2692" s="562"/>
      <c r="N2692" s="562"/>
    </row>
    <row r="2693" spans="1:14" s="463" customFormat="1" ht="24.95" customHeight="1" outlineLevel="2">
      <c r="A2693" s="162" t="s">
        <v>2326</v>
      </c>
      <c r="B2693" s="169" t="s">
        <v>2669</v>
      </c>
      <c r="C2693" s="170" t="s">
        <v>545</v>
      </c>
      <c r="D2693" s="167">
        <v>4</v>
      </c>
      <c r="E2693" s="165"/>
      <c r="F2693" s="99">
        <f t="shared" si="77"/>
        <v>0</v>
      </c>
      <c r="G2693" s="488"/>
      <c r="K2693" s="350"/>
      <c r="M2693" s="562"/>
      <c r="N2693" s="562"/>
    </row>
    <row r="2694" spans="1:14" s="463" customFormat="1" ht="24.95" customHeight="1" outlineLevel="2">
      <c r="A2694" s="162" t="s">
        <v>2327</v>
      </c>
      <c r="B2694" s="169" t="s">
        <v>2670</v>
      </c>
      <c r="C2694" s="170" t="s">
        <v>543</v>
      </c>
      <c r="D2694" s="167">
        <v>260</v>
      </c>
      <c r="E2694" s="165"/>
      <c r="F2694" s="99">
        <f t="shared" si="77"/>
        <v>0</v>
      </c>
      <c r="G2694" s="488"/>
      <c r="K2694" s="350"/>
      <c r="M2694" s="562"/>
      <c r="N2694" s="562"/>
    </row>
    <row r="2695" spans="1:14" s="463" customFormat="1" ht="24.95" customHeight="1" outlineLevel="2">
      <c r="A2695" s="162" t="s">
        <v>2328</v>
      </c>
      <c r="B2695" s="169" t="s">
        <v>2671</v>
      </c>
      <c r="C2695" s="170" t="s">
        <v>543</v>
      </c>
      <c r="D2695" s="167">
        <v>102</v>
      </c>
      <c r="E2695" s="165"/>
      <c r="F2695" s="99">
        <f t="shared" si="77"/>
        <v>0</v>
      </c>
      <c r="G2695" s="488"/>
      <c r="K2695" s="350"/>
      <c r="M2695" s="562"/>
      <c r="N2695" s="562"/>
    </row>
    <row r="2696" spans="1:14" s="463" customFormat="1" ht="24.95" customHeight="1" outlineLevel="2">
      <c r="A2696" s="162" t="s">
        <v>2329</v>
      </c>
      <c r="B2696" s="169" t="s">
        <v>2672</v>
      </c>
      <c r="C2696" s="170" t="s">
        <v>543</v>
      </c>
      <c r="D2696" s="167">
        <v>28</v>
      </c>
      <c r="E2696" s="165"/>
      <c r="F2696" s="99">
        <f t="shared" si="77"/>
        <v>0</v>
      </c>
      <c r="G2696" s="488"/>
      <c r="K2696" s="350"/>
      <c r="M2696" s="562"/>
      <c r="N2696" s="562"/>
    </row>
    <row r="2697" spans="1:14" s="463" customFormat="1" ht="24.95" customHeight="1" outlineLevel="2">
      <c r="A2697" s="162" t="s">
        <v>2330</v>
      </c>
      <c r="B2697" s="169" t="s">
        <v>2673</v>
      </c>
      <c r="C2697" s="170" t="s">
        <v>543</v>
      </c>
      <c r="D2697" s="167">
        <v>10</v>
      </c>
      <c r="E2697" s="165"/>
      <c r="F2697" s="99">
        <f t="shared" si="77"/>
        <v>0</v>
      </c>
      <c r="G2697" s="488"/>
      <c r="K2697" s="350"/>
      <c r="M2697" s="562"/>
      <c r="N2697" s="562"/>
    </row>
    <row r="2698" spans="1:14" s="463" customFormat="1" ht="24.95" customHeight="1" outlineLevel="2">
      <c r="A2698" s="162" t="s">
        <v>2331</v>
      </c>
      <c r="B2698" s="169" t="s">
        <v>2674</v>
      </c>
      <c r="C2698" s="170" t="s">
        <v>543</v>
      </c>
      <c r="D2698" s="167">
        <v>8</v>
      </c>
      <c r="E2698" s="165"/>
      <c r="F2698" s="99">
        <f t="shared" si="77"/>
        <v>0</v>
      </c>
      <c r="G2698" s="488"/>
      <c r="K2698" s="350"/>
      <c r="M2698" s="562"/>
      <c r="N2698" s="562"/>
    </row>
    <row r="2699" spans="1:14" s="463" customFormat="1" ht="24.95" customHeight="1" outlineLevel="2">
      <c r="A2699" s="162" t="s">
        <v>2332</v>
      </c>
      <c r="B2699" s="169" t="s">
        <v>2675</v>
      </c>
      <c r="C2699" s="170" t="s">
        <v>543</v>
      </c>
      <c r="D2699" s="167">
        <v>38</v>
      </c>
      <c r="E2699" s="165"/>
      <c r="F2699" s="99">
        <f t="shared" si="77"/>
        <v>0</v>
      </c>
      <c r="G2699" s="488"/>
      <c r="K2699" s="350"/>
      <c r="M2699" s="562"/>
      <c r="N2699" s="562"/>
    </row>
    <row r="2700" spans="1:14" s="463" customFormat="1" ht="24.95" customHeight="1" outlineLevel="2">
      <c r="A2700" s="162" t="s">
        <v>2333</v>
      </c>
      <c r="B2700" s="169" t="s">
        <v>2676</v>
      </c>
      <c r="C2700" s="170" t="s">
        <v>543</v>
      </c>
      <c r="D2700" s="167">
        <v>52</v>
      </c>
      <c r="E2700" s="165"/>
      <c r="F2700" s="99">
        <f t="shared" si="77"/>
        <v>0</v>
      </c>
      <c r="G2700" s="488"/>
      <c r="K2700" s="350"/>
      <c r="M2700" s="562"/>
      <c r="N2700" s="562"/>
    </row>
    <row r="2701" spans="1:14" s="463" customFormat="1" ht="24.95" customHeight="1" outlineLevel="2">
      <c r="A2701" s="162" t="s">
        <v>2334</v>
      </c>
      <c r="B2701" s="169" t="s">
        <v>2677</v>
      </c>
      <c r="C2701" s="170" t="s">
        <v>543</v>
      </c>
      <c r="D2701" s="167">
        <v>4</v>
      </c>
      <c r="E2701" s="165"/>
      <c r="F2701" s="99">
        <f t="shared" si="77"/>
        <v>0</v>
      </c>
      <c r="G2701" s="488"/>
      <c r="K2701" s="350"/>
      <c r="M2701" s="562"/>
      <c r="N2701" s="562"/>
    </row>
    <row r="2702" spans="1:14" s="463" customFormat="1" ht="24.95" customHeight="1" outlineLevel="2">
      <c r="A2702" s="162" t="s">
        <v>2335</v>
      </c>
      <c r="B2702" s="169" t="s">
        <v>671</v>
      </c>
      <c r="C2702" s="170" t="s">
        <v>543</v>
      </c>
      <c r="D2702" s="167">
        <v>1</v>
      </c>
      <c r="E2702" s="165"/>
      <c r="F2702" s="99">
        <f t="shared" si="77"/>
        <v>0</v>
      </c>
      <c r="G2702" s="488"/>
      <c r="K2702" s="350"/>
      <c r="M2702" s="562"/>
      <c r="N2702" s="562"/>
    </row>
    <row r="2703" spans="1:14" s="463" customFormat="1" ht="24.95" customHeight="1" outlineLevel="2">
      <c r="A2703" s="162" t="s">
        <v>2336</v>
      </c>
      <c r="B2703" s="169" t="s">
        <v>672</v>
      </c>
      <c r="C2703" s="170" t="s">
        <v>543</v>
      </c>
      <c r="D2703" s="167">
        <v>3</v>
      </c>
      <c r="E2703" s="165"/>
      <c r="F2703" s="99">
        <f t="shared" si="77"/>
        <v>0</v>
      </c>
      <c r="G2703" s="488"/>
      <c r="K2703" s="350"/>
      <c r="M2703" s="562"/>
      <c r="N2703" s="562"/>
    </row>
    <row r="2704" spans="1:14" s="463" customFormat="1" ht="24.95" customHeight="1" outlineLevel="2">
      <c r="A2704" s="162" t="s">
        <v>2337</v>
      </c>
      <c r="B2704" s="169" t="s">
        <v>673</v>
      </c>
      <c r="C2704" s="170" t="s">
        <v>543</v>
      </c>
      <c r="D2704" s="167">
        <v>2</v>
      </c>
      <c r="E2704" s="165"/>
      <c r="F2704" s="99">
        <f t="shared" si="77"/>
        <v>0</v>
      </c>
      <c r="G2704" s="488"/>
      <c r="K2704" s="350"/>
      <c r="M2704" s="562"/>
      <c r="N2704" s="562"/>
    </row>
    <row r="2705" spans="1:14" s="463" customFormat="1" ht="24.95" customHeight="1" outlineLevel="2">
      <c r="A2705" s="162" t="s">
        <v>2338</v>
      </c>
      <c r="B2705" s="169" t="s">
        <v>2678</v>
      </c>
      <c r="C2705" s="170" t="s">
        <v>543</v>
      </c>
      <c r="D2705" s="167">
        <v>2</v>
      </c>
      <c r="E2705" s="165"/>
      <c r="F2705" s="99">
        <f t="shared" si="77"/>
        <v>0</v>
      </c>
      <c r="G2705" s="488"/>
      <c r="K2705" s="350"/>
      <c r="M2705" s="562"/>
      <c r="N2705" s="562"/>
    </row>
    <row r="2706" spans="1:14" s="463" customFormat="1" ht="24.95" customHeight="1" outlineLevel="2">
      <c r="A2706" s="162" t="s">
        <v>2339</v>
      </c>
      <c r="B2706" s="169" t="s">
        <v>674</v>
      </c>
      <c r="C2706" s="170" t="s">
        <v>543</v>
      </c>
      <c r="D2706" s="167">
        <v>7</v>
      </c>
      <c r="E2706" s="165"/>
      <c r="F2706" s="99">
        <f t="shared" si="77"/>
        <v>0</v>
      </c>
      <c r="G2706" s="488"/>
      <c r="K2706" s="350"/>
      <c r="M2706" s="562"/>
      <c r="N2706" s="562"/>
    </row>
    <row r="2707" spans="1:14" s="463" customFormat="1" ht="24.95" customHeight="1" outlineLevel="2">
      <c r="A2707" s="162" t="s">
        <v>2340</v>
      </c>
      <c r="B2707" s="169" t="s">
        <v>675</v>
      </c>
      <c r="C2707" s="170" t="s">
        <v>543</v>
      </c>
      <c r="D2707" s="167">
        <v>16</v>
      </c>
      <c r="E2707" s="165"/>
      <c r="F2707" s="99">
        <f t="shared" si="77"/>
        <v>0</v>
      </c>
      <c r="G2707" s="488"/>
      <c r="K2707" s="350"/>
      <c r="M2707" s="562"/>
      <c r="N2707" s="562"/>
    </row>
    <row r="2708" spans="1:14" s="463" customFormat="1" ht="24.95" customHeight="1" outlineLevel="2">
      <c r="A2708" s="162" t="s">
        <v>2341</v>
      </c>
      <c r="B2708" s="169" t="s">
        <v>676</v>
      </c>
      <c r="C2708" s="170" t="s">
        <v>543</v>
      </c>
      <c r="D2708" s="167">
        <v>2</v>
      </c>
      <c r="E2708" s="165"/>
      <c r="F2708" s="99">
        <f t="shared" si="77"/>
        <v>0</v>
      </c>
      <c r="G2708" s="488"/>
      <c r="K2708" s="350"/>
      <c r="M2708" s="562"/>
      <c r="N2708" s="562"/>
    </row>
    <row r="2709" spans="1:14" s="463" customFormat="1" ht="24.95" customHeight="1" outlineLevel="2">
      <c r="A2709" s="162" t="s">
        <v>2342</v>
      </c>
      <c r="B2709" s="169" t="s">
        <v>677</v>
      </c>
      <c r="C2709" s="170" t="s">
        <v>543</v>
      </c>
      <c r="D2709" s="167">
        <v>18</v>
      </c>
      <c r="E2709" s="165"/>
      <c r="F2709" s="99">
        <f t="shared" si="77"/>
        <v>0</v>
      </c>
      <c r="G2709" s="488"/>
      <c r="K2709" s="350"/>
      <c r="M2709" s="562"/>
      <c r="N2709" s="562"/>
    </row>
    <row r="2710" spans="1:14" s="463" customFormat="1" ht="24.95" customHeight="1" outlineLevel="2">
      <c r="A2710" s="162" t="s">
        <v>2343</v>
      </c>
      <c r="B2710" s="169" t="s">
        <v>678</v>
      </c>
      <c r="C2710" s="170" t="s">
        <v>543</v>
      </c>
      <c r="D2710" s="167">
        <v>5</v>
      </c>
      <c r="E2710" s="165"/>
      <c r="F2710" s="99">
        <f t="shared" si="77"/>
        <v>0</v>
      </c>
      <c r="G2710" s="488"/>
      <c r="K2710" s="350"/>
      <c r="M2710" s="562"/>
      <c r="N2710" s="562"/>
    </row>
    <row r="2711" spans="1:14" s="463" customFormat="1" ht="24.95" customHeight="1" outlineLevel="2">
      <c r="A2711" s="162" t="s">
        <v>2344</v>
      </c>
      <c r="B2711" s="169" t="s">
        <v>679</v>
      </c>
      <c r="C2711" s="170" t="s">
        <v>543</v>
      </c>
      <c r="D2711" s="167">
        <v>7</v>
      </c>
      <c r="E2711" s="165"/>
      <c r="F2711" s="99">
        <f t="shared" si="77"/>
        <v>0</v>
      </c>
      <c r="G2711" s="488"/>
      <c r="K2711" s="350"/>
      <c r="M2711" s="562"/>
      <c r="N2711" s="562"/>
    </row>
    <row r="2712" spans="1:14" s="463" customFormat="1" ht="24.95" customHeight="1" outlineLevel="2">
      <c r="A2712" s="162" t="s">
        <v>2345</v>
      </c>
      <c r="B2712" s="169" t="s">
        <v>680</v>
      </c>
      <c r="C2712" s="170" t="s">
        <v>543</v>
      </c>
      <c r="D2712" s="167">
        <v>3</v>
      </c>
      <c r="E2712" s="165"/>
      <c r="F2712" s="99">
        <f t="shared" si="77"/>
        <v>0</v>
      </c>
      <c r="G2712" s="488"/>
      <c r="K2712" s="350"/>
      <c r="M2712" s="562"/>
      <c r="N2712" s="562"/>
    </row>
    <row r="2713" spans="1:14" s="463" customFormat="1" ht="24.95" customHeight="1" outlineLevel="2">
      <c r="A2713" s="162" t="s">
        <v>2346</v>
      </c>
      <c r="B2713" s="169" t="s">
        <v>681</v>
      </c>
      <c r="C2713" s="170" t="s">
        <v>543</v>
      </c>
      <c r="D2713" s="167">
        <v>5</v>
      </c>
      <c r="E2713" s="165"/>
      <c r="F2713" s="99">
        <f t="shared" si="77"/>
        <v>0</v>
      </c>
      <c r="G2713" s="488"/>
      <c r="K2713" s="350"/>
      <c r="M2713" s="562"/>
      <c r="N2713" s="562"/>
    </row>
    <row r="2714" spans="1:14" s="463" customFormat="1" ht="24.95" customHeight="1" outlineLevel="2">
      <c r="A2714" s="162" t="s">
        <v>2347</v>
      </c>
      <c r="B2714" s="169" t="s">
        <v>682</v>
      </c>
      <c r="C2714" s="170" t="s">
        <v>543</v>
      </c>
      <c r="D2714" s="167">
        <v>4</v>
      </c>
      <c r="E2714" s="165"/>
      <c r="F2714" s="99">
        <f t="shared" si="77"/>
        <v>0</v>
      </c>
      <c r="G2714" s="488"/>
      <c r="K2714" s="350"/>
      <c r="M2714" s="562"/>
      <c r="N2714" s="562"/>
    </row>
    <row r="2715" spans="1:14" s="463" customFormat="1" ht="24.95" customHeight="1" outlineLevel="2">
      <c r="A2715" s="162" t="s">
        <v>2348</v>
      </c>
      <c r="B2715" s="169" t="s">
        <v>683</v>
      </c>
      <c r="C2715" s="170" t="s">
        <v>545</v>
      </c>
      <c r="D2715" s="167">
        <v>1</v>
      </c>
      <c r="E2715" s="165"/>
      <c r="F2715" s="99">
        <f t="shared" si="77"/>
        <v>0</v>
      </c>
      <c r="G2715" s="488"/>
      <c r="K2715" s="350"/>
      <c r="M2715" s="562"/>
      <c r="N2715" s="562"/>
    </row>
    <row r="2716" spans="1:14" s="463" customFormat="1" ht="24.95" customHeight="1" outlineLevel="2">
      <c r="A2716" s="162" t="s">
        <v>2349</v>
      </c>
      <c r="B2716" s="169" t="s">
        <v>684</v>
      </c>
      <c r="C2716" s="170" t="s">
        <v>545</v>
      </c>
      <c r="D2716" s="167">
        <v>1</v>
      </c>
      <c r="E2716" s="165"/>
      <c r="F2716" s="99">
        <f t="shared" si="77"/>
        <v>0</v>
      </c>
      <c r="G2716" s="488"/>
      <c r="K2716" s="350"/>
      <c r="M2716" s="562"/>
      <c r="N2716" s="562"/>
    </row>
    <row r="2717" spans="1:14" s="463" customFormat="1" ht="24.95" customHeight="1" outlineLevel="2">
      <c r="A2717" s="162" t="s">
        <v>2350</v>
      </c>
      <c r="B2717" s="169" t="s">
        <v>685</v>
      </c>
      <c r="C2717" s="170" t="s">
        <v>545</v>
      </c>
      <c r="D2717" s="167">
        <v>1</v>
      </c>
      <c r="E2717" s="165"/>
      <c r="F2717" s="99">
        <f t="shared" si="77"/>
        <v>0</v>
      </c>
      <c r="G2717" s="488"/>
      <c r="K2717" s="350"/>
      <c r="M2717" s="562"/>
      <c r="N2717" s="562"/>
    </row>
    <row r="2718" spans="1:14" s="463" customFormat="1" ht="24.95" customHeight="1" outlineLevel="2">
      <c r="A2718" s="162" t="s">
        <v>2351</v>
      </c>
      <c r="B2718" s="169" t="s">
        <v>686</v>
      </c>
      <c r="C2718" s="170" t="s">
        <v>545</v>
      </c>
      <c r="D2718" s="167">
        <v>1</v>
      </c>
      <c r="E2718" s="165"/>
      <c r="F2718" s="99">
        <f t="shared" si="77"/>
        <v>0</v>
      </c>
      <c r="G2718" s="488"/>
      <c r="K2718" s="350"/>
      <c r="M2718" s="562"/>
      <c r="N2718" s="562"/>
    </row>
    <row r="2719" spans="1:14" s="463" customFormat="1" ht="24.95" customHeight="1" outlineLevel="2">
      <c r="A2719" s="162" t="s">
        <v>2352</v>
      </c>
      <c r="B2719" s="169" t="s">
        <v>687</v>
      </c>
      <c r="C2719" s="170" t="s">
        <v>545</v>
      </c>
      <c r="D2719" s="167">
        <v>1</v>
      </c>
      <c r="E2719" s="165"/>
      <c r="F2719" s="99">
        <f t="shared" si="77"/>
        <v>0</v>
      </c>
      <c r="G2719" s="488"/>
      <c r="K2719" s="350"/>
      <c r="M2719" s="562"/>
      <c r="N2719" s="562"/>
    </row>
    <row r="2720" spans="1:14" s="463" customFormat="1" ht="24.95" customHeight="1" outlineLevel="2">
      <c r="A2720" s="162" t="s">
        <v>2353</v>
      </c>
      <c r="B2720" s="169" t="s">
        <v>688</v>
      </c>
      <c r="C2720" s="170" t="s">
        <v>545</v>
      </c>
      <c r="D2720" s="167">
        <v>1</v>
      </c>
      <c r="E2720" s="165"/>
      <c r="F2720" s="99">
        <f t="shared" si="77"/>
        <v>0</v>
      </c>
      <c r="G2720" s="488"/>
      <c r="K2720" s="350"/>
      <c r="M2720" s="562"/>
      <c r="N2720" s="562"/>
    </row>
    <row r="2721" spans="1:14" s="463" customFormat="1" ht="24.95" customHeight="1" outlineLevel="2">
      <c r="A2721" s="162" t="s">
        <v>2354</v>
      </c>
      <c r="B2721" s="169" t="s">
        <v>689</v>
      </c>
      <c r="C2721" s="170" t="s">
        <v>545</v>
      </c>
      <c r="D2721" s="167">
        <v>1</v>
      </c>
      <c r="E2721" s="165"/>
      <c r="F2721" s="99">
        <f t="shared" si="77"/>
        <v>0</v>
      </c>
      <c r="G2721" s="488"/>
      <c r="K2721" s="350"/>
      <c r="M2721" s="562"/>
      <c r="N2721" s="562"/>
    </row>
    <row r="2722" spans="1:14" s="463" customFormat="1" ht="24.95" customHeight="1" outlineLevel="2">
      <c r="A2722" s="162" t="s">
        <v>2355</v>
      </c>
      <c r="B2722" s="169" t="s">
        <v>690</v>
      </c>
      <c r="C2722" s="170" t="s">
        <v>545</v>
      </c>
      <c r="D2722" s="167">
        <v>1</v>
      </c>
      <c r="E2722" s="165"/>
      <c r="F2722" s="99">
        <f t="shared" si="77"/>
        <v>0</v>
      </c>
      <c r="G2722" s="488"/>
      <c r="K2722" s="350"/>
      <c r="M2722" s="562"/>
      <c r="N2722" s="562"/>
    </row>
    <row r="2723" spans="1:14" s="463" customFormat="1" ht="24.95" customHeight="1" outlineLevel="2">
      <c r="A2723" s="162" t="s">
        <v>2356</v>
      </c>
      <c r="B2723" s="169" t="s">
        <v>691</v>
      </c>
      <c r="C2723" s="170" t="s">
        <v>545</v>
      </c>
      <c r="D2723" s="167">
        <v>1</v>
      </c>
      <c r="E2723" s="165"/>
      <c r="F2723" s="99">
        <f t="shared" si="77"/>
        <v>0</v>
      </c>
      <c r="G2723" s="488"/>
      <c r="K2723" s="350"/>
      <c r="M2723" s="562"/>
      <c r="N2723" s="562"/>
    </row>
    <row r="2724" spans="1:14" s="463" customFormat="1" ht="24.95" customHeight="1" outlineLevel="2">
      <c r="A2724" s="162" t="s">
        <v>2357</v>
      </c>
      <c r="B2724" s="169" t="s">
        <v>2679</v>
      </c>
      <c r="C2724" s="170" t="s">
        <v>545</v>
      </c>
      <c r="D2724" s="167">
        <v>1</v>
      </c>
      <c r="E2724" s="165"/>
      <c r="F2724" s="99">
        <f t="shared" si="77"/>
        <v>0</v>
      </c>
      <c r="G2724" s="488"/>
      <c r="K2724" s="350"/>
      <c r="M2724" s="562"/>
      <c r="N2724" s="562"/>
    </row>
    <row r="2725" spans="1:14" s="463" customFormat="1" ht="24.95" customHeight="1" outlineLevel="2">
      <c r="A2725" s="162" t="s">
        <v>2358</v>
      </c>
      <c r="B2725" s="169" t="s">
        <v>692</v>
      </c>
      <c r="C2725" s="170" t="s">
        <v>545</v>
      </c>
      <c r="D2725" s="167">
        <v>1</v>
      </c>
      <c r="E2725" s="165"/>
      <c r="F2725" s="99">
        <f t="shared" si="77"/>
        <v>0</v>
      </c>
      <c r="G2725" s="488"/>
      <c r="K2725" s="350"/>
      <c r="M2725" s="562"/>
      <c r="N2725" s="562"/>
    </row>
    <row r="2726" spans="1:14" s="463" customFormat="1" ht="24.95" customHeight="1" outlineLevel="2">
      <c r="A2726" s="162" t="s">
        <v>2359</v>
      </c>
      <c r="B2726" s="169" t="s">
        <v>693</v>
      </c>
      <c r="C2726" s="170" t="s">
        <v>545</v>
      </c>
      <c r="D2726" s="167">
        <v>1</v>
      </c>
      <c r="E2726" s="165"/>
      <c r="F2726" s="99">
        <f t="shared" si="77"/>
        <v>0</v>
      </c>
      <c r="G2726" s="488"/>
      <c r="K2726" s="350"/>
      <c r="M2726" s="562"/>
      <c r="N2726" s="562"/>
    </row>
    <row r="2727" spans="1:14" s="463" customFormat="1" ht="24.95" customHeight="1" outlineLevel="2">
      <c r="A2727" s="162" t="s">
        <v>2360</v>
      </c>
      <c r="B2727" s="169" t="s">
        <v>694</v>
      </c>
      <c r="C2727" s="170" t="s">
        <v>545</v>
      </c>
      <c r="D2727" s="167">
        <v>1</v>
      </c>
      <c r="E2727" s="165"/>
      <c r="F2727" s="99">
        <f t="shared" si="77"/>
        <v>0</v>
      </c>
      <c r="G2727" s="488"/>
      <c r="K2727" s="350"/>
      <c r="M2727" s="562"/>
      <c r="N2727" s="562"/>
    </row>
    <row r="2728" spans="1:14" s="463" customFormat="1" ht="24.95" customHeight="1" outlineLevel="2">
      <c r="A2728" s="162" t="s">
        <v>2361</v>
      </c>
      <c r="B2728" s="169" t="s">
        <v>695</v>
      </c>
      <c r="C2728" s="170" t="s">
        <v>545</v>
      </c>
      <c r="D2728" s="167">
        <v>1</v>
      </c>
      <c r="E2728" s="165"/>
      <c r="F2728" s="99">
        <f t="shared" si="77"/>
        <v>0</v>
      </c>
      <c r="G2728" s="488"/>
      <c r="K2728" s="350"/>
      <c r="M2728" s="562"/>
      <c r="N2728" s="562"/>
    </row>
    <row r="2729" spans="1:14" s="463" customFormat="1" ht="24.95" customHeight="1" outlineLevel="2">
      <c r="A2729" s="162" t="s">
        <v>2362</v>
      </c>
      <c r="B2729" s="169" t="s">
        <v>696</v>
      </c>
      <c r="C2729" s="170" t="s">
        <v>545</v>
      </c>
      <c r="D2729" s="167">
        <v>1</v>
      </c>
      <c r="E2729" s="165"/>
      <c r="F2729" s="99">
        <f t="shared" si="77"/>
        <v>0</v>
      </c>
      <c r="G2729" s="488"/>
      <c r="K2729" s="350"/>
      <c r="M2729" s="562"/>
      <c r="N2729" s="562"/>
    </row>
    <row r="2730" spans="1:14" s="463" customFormat="1" ht="24.95" customHeight="1" outlineLevel="2">
      <c r="A2730" s="162" t="s">
        <v>2363</v>
      </c>
      <c r="B2730" s="169" t="s">
        <v>697</v>
      </c>
      <c r="C2730" s="170" t="s">
        <v>545</v>
      </c>
      <c r="D2730" s="167">
        <v>1</v>
      </c>
      <c r="E2730" s="165"/>
      <c r="F2730" s="99">
        <f t="shared" si="77"/>
        <v>0</v>
      </c>
      <c r="G2730" s="488"/>
      <c r="K2730" s="350"/>
      <c r="M2730" s="562"/>
      <c r="N2730" s="562"/>
    </row>
    <row r="2731" spans="1:14" s="463" customFormat="1" ht="24.95" customHeight="1" outlineLevel="2">
      <c r="A2731" s="162" t="s">
        <v>2364</v>
      </c>
      <c r="B2731" s="169" t="s">
        <v>698</v>
      </c>
      <c r="C2731" s="170" t="s">
        <v>545</v>
      </c>
      <c r="D2731" s="167">
        <v>1</v>
      </c>
      <c r="E2731" s="165"/>
      <c r="F2731" s="99">
        <f t="shared" si="77"/>
        <v>0</v>
      </c>
      <c r="G2731" s="488"/>
      <c r="K2731" s="350"/>
      <c r="M2731" s="562"/>
      <c r="N2731" s="562"/>
    </row>
    <row r="2732" spans="1:14" s="463" customFormat="1" ht="24.95" customHeight="1" outlineLevel="2">
      <c r="A2732" s="162" t="s">
        <v>2365</v>
      </c>
      <c r="B2732" s="169" t="s">
        <v>699</v>
      </c>
      <c r="C2732" s="170" t="s">
        <v>545</v>
      </c>
      <c r="D2732" s="167">
        <v>1</v>
      </c>
      <c r="E2732" s="165"/>
      <c r="F2732" s="99">
        <f t="shared" si="77"/>
        <v>0</v>
      </c>
      <c r="G2732" s="488"/>
      <c r="K2732" s="350"/>
      <c r="M2732" s="562"/>
      <c r="N2732" s="562"/>
    </row>
    <row r="2733" spans="1:14" s="463" customFormat="1" ht="24.95" customHeight="1" outlineLevel="2">
      <c r="A2733" s="162" t="s">
        <v>2366</v>
      </c>
      <c r="B2733" s="169" t="s">
        <v>2680</v>
      </c>
      <c r="C2733" s="170" t="s">
        <v>545</v>
      </c>
      <c r="D2733" s="167">
        <v>1</v>
      </c>
      <c r="E2733" s="165"/>
      <c r="F2733" s="99">
        <f t="shared" si="77"/>
        <v>0</v>
      </c>
      <c r="G2733" s="488"/>
      <c r="K2733" s="350"/>
      <c r="M2733" s="562"/>
      <c r="N2733" s="562"/>
    </row>
    <row r="2734" spans="1:14" s="463" customFormat="1" ht="24.95" customHeight="1" outlineLevel="2">
      <c r="A2734" s="162" t="s">
        <v>2367</v>
      </c>
      <c r="B2734" s="169" t="s">
        <v>2681</v>
      </c>
      <c r="C2734" s="170" t="s">
        <v>545</v>
      </c>
      <c r="D2734" s="167">
        <v>1</v>
      </c>
      <c r="E2734" s="165"/>
      <c r="F2734" s="99">
        <f t="shared" si="77"/>
        <v>0</v>
      </c>
      <c r="G2734" s="488"/>
      <c r="K2734" s="350"/>
      <c r="M2734" s="562"/>
      <c r="N2734" s="562"/>
    </row>
    <row r="2735" spans="1:14" s="463" customFormat="1" ht="24.95" customHeight="1" outlineLevel="2">
      <c r="A2735" s="162" t="s">
        <v>2682</v>
      </c>
      <c r="B2735" s="169" t="s">
        <v>2683</v>
      </c>
      <c r="C2735" s="170" t="s">
        <v>545</v>
      </c>
      <c r="D2735" s="167">
        <v>1</v>
      </c>
      <c r="E2735" s="165"/>
      <c r="F2735" s="99">
        <f t="shared" si="77"/>
        <v>0</v>
      </c>
      <c r="G2735" s="488"/>
      <c r="K2735" s="350"/>
      <c r="M2735" s="562"/>
      <c r="N2735" s="562"/>
    </row>
    <row r="2736" spans="1:14" s="463" customFormat="1" ht="24.95" customHeight="1" outlineLevel="2">
      <c r="A2736" s="162" t="s">
        <v>2684</v>
      </c>
      <c r="B2736" s="169" t="s">
        <v>2685</v>
      </c>
      <c r="C2736" s="170" t="s">
        <v>545</v>
      </c>
      <c r="D2736" s="167">
        <v>1</v>
      </c>
      <c r="E2736" s="165"/>
      <c r="F2736" s="99">
        <f t="shared" si="77"/>
        <v>0</v>
      </c>
      <c r="G2736" s="488"/>
      <c r="K2736" s="350"/>
      <c r="M2736" s="562"/>
      <c r="N2736" s="562"/>
    </row>
    <row r="2737" spans="1:14" s="463" customFormat="1" ht="24.95" customHeight="1" outlineLevel="2">
      <c r="A2737" s="162" t="s">
        <v>2686</v>
      </c>
      <c r="B2737" s="169" t="s">
        <v>2687</v>
      </c>
      <c r="C2737" s="170" t="s">
        <v>545</v>
      </c>
      <c r="D2737" s="167">
        <v>1</v>
      </c>
      <c r="E2737" s="165"/>
      <c r="F2737" s="99">
        <f t="shared" si="77"/>
        <v>0</v>
      </c>
      <c r="G2737" s="488"/>
      <c r="K2737" s="350"/>
      <c r="M2737" s="562"/>
      <c r="N2737" s="562"/>
    </row>
    <row r="2738" spans="1:14" s="463" customFormat="1" ht="24.95" customHeight="1" outlineLevel="2">
      <c r="A2738" s="162" t="s">
        <v>2688</v>
      </c>
      <c r="B2738" s="169" t="s">
        <v>700</v>
      </c>
      <c r="C2738" s="170" t="s">
        <v>545</v>
      </c>
      <c r="D2738" s="167">
        <v>20</v>
      </c>
      <c r="E2738" s="165"/>
      <c r="F2738" s="99">
        <f t="shared" si="77"/>
        <v>0</v>
      </c>
      <c r="G2738" s="488"/>
      <c r="K2738" s="350"/>
      <c r="M2738" s="562"/>
      <c r="N2738" s="562"/>
    </row>
    <row r="2739" spans="1:14" s="463" customFormat="1" ht="24.95" customHeight="1" outlineLevel="2">
      <c r="A2739" s="162" t="s">
        <v>2689</v>
      </c>
      <c r="B2739" s="169" t="s">
        <v>701</v>
      </c>
      <c r="C2739" s="170" t="s">
        <v>545</v>
      </c>
      <c r="D2739" s="167">
        <v>1</v>
      </c>
      <c r="E2739" s="165"/>
      <c r="F2739" s="99">
        <f t="shared" si="77"/>
        <v>0</v>
      </c>
      <c r="G2739" s="488"/>
      <c r="K2739" s="350"/>
      <c r="M2739" s="562"/>
      <c r="N2739" s="562"/>
    </row>
    <row r="2740" spans="1:14" s="463" customFormat="1" ht="24.95" customHeight="1" outlineLevel="2">
      <c r="A2740" s="162" t="s">
        <v>2690</v>
      </c>
      <c r="B2740" s="169" t="s">
        <v>2691</v>
      </c>
      <c r="C2740" s="170" t="s">
        <v>545</v>
      </c>
      <c r="D2740" s="167">
        <v>1</v>
      </c>
      <c r="E2740" s="165"/>
      <c r="F2740" s="99">
        <f t="shared" si="77"/>
        <v>0</v>
      </c>
      <c r="G2740" s="488"/>
      <c r="K2740" s="350"/>
      <c r="M2740" s="562"/>
      <c r="N2740" s="562"/>
    </row>
    <row r="2741" spans="1:14" s="463" customFormat="1" ht="24.95" customHeight="1" outlineLevel="2">
      <c r="A2741" s="162" t="s">
        <v>2692</v>
      </c>
      <c r="B2741" s="169" t="s">
        <v>702</v>
      </c>
      <c r="C2741" s="170" t="s">
        <v>545</v>
      </c>
      <c r="D2741" s="167">
        <v>1</v>
      </c>
      <c r="E2741" s="165"/>
      <c r="F2741" s="99">
        <f t="shared" si="77"/>
        <v>0</v>
      </c>
      <c r="G2741" s="488"/>
      <c r="K2741" s="350"/>
      <c r="M2741" s="562"/>
      <c r="N2741" s="562"/>
    </row>
    <row r="2742" spans="1:14" s="463" customFormat="1" ht="24.95" customHeight="1" outlineLevel="2">
      <c r="A2742" s="162" t="s">
        <v>2693</v>
      </c>
      <c r="B2742" s="169" t="s">
        <v>703</v>
      </c>
      <c r="C2742" s="170" t="s">
        <v>545</v>
      </c>
      <c r="D2742" s="167">
        <v>1</v>
      </c>
      <c r="E2742" s="165"/>
      <c r="F2742" s="99">
        <f t="shared" si="77"/>
        <v>0</v>
      </c>
      <c r="G2742" s="488"/>
      <c r="K2742" s="350"/>
      <c r="M2742" s="562"/>
      <c r="N2742" s="562"/>
    </row>
    <row r="2743" spans="1:14" s="463" customFormat="1" ht="24.95" customHeight="1" outlineLevel="2">
      <c r="A2743" s="162" t="s">
        <v>2694</v>
      </c>
      <c r="B2743" s="169" t="s">
        <v>704</v>
      </c>
      <c r="C2743" s="170" t="s">
        <v>545</v>
      </c>
      <c r="D2743" s="167">
        <v>1</v>
      </c>
      <c r="E2743" s="165"/>
      <c r="F2743" s="99">
        <f t="shared" si="77"/>
        <v>0</v>
      </c>
      <c r="G2743" s="488"/>
      <c r="K2743" s="350"/>
      <c r="M2743" s="562"/>
      <c r="N2743" s="562"/>
    </row>
    <row r="2744" spans="1:14" s="463" customFormat="1" ht="24.95" customHeight="1" outlineLevel="2">
      <c r="A2744" s="162" t="s">
        <v>2695</v>
      </c>
      <c r="B2744" s="169" t="s">
        <v>705</v>
      </c>
      <c r="C2744" s="170" t="s">
        <v>545</v>
      </c>
      <c r="D2744" s="167">
        <v>1</v>
      </c>
      <c r="E2744" s="165"/>
      <c r="F2744" s="99">
        <f t="shared" si="77"/>
        <v>0</v>
      </c>
      <c r="G2744" s="488"/>
      <c r="K2744" s="350"/>
      <c r="M2744" s="562"/>
      <c r="N2744" s="562"/>
    </row>
    <row r="2745" spans="1:14" s="463" customFormat="1" ht="24.95" customHeight="1" outlineLevel="2">
      <c r="A2745" s="162" t="s">
        <v>2696</v>
      </c>
      <c r="B2745" s="169" t="s">
        <v>706</v>
      </c>
      <c r="C2745" s="170" t="s">
        <v>545</v>
      </c>
      <c r="D2745" s="167">
        <v>1</v>
      </c>
      <c r="E2745" s="165"/>
      <c r="F2745" s="99">
        <f t="shared" si="77"/>
        <v>0</v>
      </c>
      <c r="G2745" s="488"/>
      <c r="K2745" s="350"/>
      <c r="M2745" s="562"/>
      <c r="N2745" s="562"/>
    </row>
    <row r="2746" spans="1:14" s="463" customFormat="1" ht="24.95" customHeight="1" outlineLevel="2">
      <c r="A2746" s="162" t="s">
        <v>2697</v>
      </c>
      <c r="B2746" s="169" t="s">
        <v>707</v>
      </c>
      <c r="C2746" s="170" t="s">
        <v>545</v>
      </c>
      <c r="D2746" s="167">
        <v>1</v>
      </c>
      <c r="E2746" s="165"/>
      <c r="F2746" s="99">
        <f t="shared" si="77"/>
        <v>0</v>
      </c>
      <c r="G2746" s="488"/>
      <c r="K2746" s="350"/>
      <c r="M2746" s="562"/>
      <c r="N2746" s="562"/>
    </row>
    <row r="2747" spans="1:14" s="463" customFormat="1" ht="24.95" customHeight="1" outlineLevel="2">
      <c r="A2747" s="162" t="s">
        <v>2698</v>
      </c>
      <c r="B2747" s="169" t="s">
        <v>708</v>
      </c>
      <c r="C2747" s="170" t="s">
        <v>545</v>
      </c>
      <c r="D2747" s="167">
        <v>1</v>
      </c>
      <c r="E2747" s="165"/>
      <c r="F2747" s="99">
        <f t="shared" si="77"/>
        <v>0</v>
      </c>
      <c r="G2747" s="488"/>
      <c r="K2747" s="350"/>
      <c r="M2747" s="562"/>
      <c r="N2747" s="562"/>
    </row>
    <row r="2748" spans="1:14" s="463" customFormat="1" ht="24.95" customHeight="1" outlineLevel="2">
      <c r="A2748" s="162" t="s">
        <v>2699</v>
      </c>
      <c r="B2748" s="169" t="s">
        <v>709</v>
      </c>
      <c r="C2748" s="170" t="s">
        <v>545</v>
      </c>
      <c r="D2748" s="167">
        <v>1</v>
      </c>
      <c r="E2748" s="165"/>
      <c r="F2748" s="99">
        <f t="shared" si="77"/>
        <v>0</v>
      </c>
      <c r="G2748" s="488"/>
      <c r="K2748" s="350"/>
      <c r="M2748" s="562"/>
      <c r="N2748" s="562"/>
    </row>
    <row r="2749" spans="1:14" s="463" customFormat="1" ht="24.95" customHeight="1" outlineLevel="2">
      <c r="A2749" s="162" t="s">
        <v>2700</v>
      </c>
      <c r="B2749" s="169" t="s">
        <v>710</v>
      </c>
      <c r="C2749" s="170" t="s">
        <v>545</v>
      </c>
      <c r="D2749" s="167">
        <v>1</v>
      </c>
      <c r="E2749" s="165"/>
      <c r="F2749" s="99">
        <f t="shared" ref="F2749:F2780" si="78">TRUNC(E2749*D2749,2)</f>
        <v>0</v>
      </c>
      <c r="G2749" s="488"/>
      <c r="K2749" s="350"/>
      <c r="M2749" s="562"/>
      <c r="N2749" s="562"/>
    </row>
    <row r="2750" spans="1:14" s="463" customFormat="1" ht="24.95" customHeight="1" outlineLevel="2">
      <c r="A2750" s="162" t="s">
        <v>2701</v>
      </c>
      <c r="B2750" s="169" t="s">
        <v>711</v>
      </c>
      <c r="C2750" s="170" t="s">
        <v>545</v>
      </c>
      <c r="D2750" s="167">
        <v>1</v>
      </c>
      <c r="E2750" s="165"/>
      <c r="F2750" s="99">
        <f t="shared" si="78"/>
        <v>0</v>
      </c>
      <c r="G2750" s="488"/>
      <c r="K2750" s="350"/>
      <c r="M2750" s="562"/>
      <c r="N2750" s="562"/>
    </row>
    <row r="2751" spans="1:14" s="463" customFormat="1" ht="24.95" customHeight="1" outlineLevel="2">
      <c r="A2751" s="162" t="s">
        <v>2702</v>
      </c>
      <c r="B2751" s="169" t="s">
        <v>712</v>
      </c>
      <c r="C2751" s="170" t="s">
        <v>545</v>
      </c>
      <c r="D2751" s="167">
        <v>1</v>
      </c>
      <c r="E2751" s="165"/>
      <c r="F2751" s="99">
        <f t="shared" si="78"/>
        <v>0</v>
      </c>
      <c r="G2751" s="488"/>
      <c r="K2751" s="350"/>
      <c r="M2751" s="562"/>
      <c r="N2751" s="562"/>
    </row>
    <row r="2752" spans="1:14" s="463" customFormat="1" ht="24.95" customHeight="1" outlineLevel="2">
      <c r="A2752" s="162" t="s">
        <v>2703</v>
      </c>
      <c r="B2752" s="169" t="s">
        <v>713</v>
      </c>
      <c r="C2752" s="170" t="s">
        <v>545</v>
      </c>
      <c r="D2752" s="167">
        <v>1</v>
      </c>
      <c r="E2752" s="165"/>
      <c r="F2752" s="99">
        <f t="shared" si="78"/>
        <v>0</v>
      </c>
      <c r="G2752" s="488"/>
      <c r="K2752" s="350"/>
      <c r="M2752" s="562"/>
      <c r="N2752" s="562"/>
    </row>
    <row r="2753" spans="1:14" s="463" customFormat="1" ht="24.95" customHeight="1" outlineLevel="2">
      <c r="A2753" s="162" t="s">
        <v>2704</v>
      </c>
      <c r="B2753" s="169" t="s">
        <v>714</v>
      </c>
      <c r="C2753" s="170" t="s">
        <v>545</v>
      </c>
      <c r="D2753" s="167">
        <v>1</v>
      </c>
      <c r="E2753" s="165"/>
      <c r="F2753" s="99">
        <f t="shared" si="78"/>
        <v>0</v>
      </c>
      <c r="G2753" s="488"/>
      <c r="K2753" s="350"/>
      <c r="M2753" s="562"/>
      <c r="N2753" s="562"/>
    </row>
    <row r="2754" spans="1:14" s="463" customFormat="1" ht="24.95" customHeight="1" outlineLevel="2">
      <c r="A2754" s="162" t="s">
        <v>2705</v>
      </c>
      <c r="B2754" s="169" t="s">
        <v>715</v>
      </c>
      <c r="C2754" s="170" t="s">
        <v>545</v>
      </c>
      <c r="D2754" s="167">
        <v>1</v>
      </c>
      <c r="E2754" s="165"/>
      <c r="F2754" s="99">
        <f t="shared" si="78"/>
        <v>0</v>
      </c>
      <c r="G2754" s="488"/>
      <c r="K2754" s="350"/>
      <c r="M2754" s="562"/>
      <c r="N2754" s="562"/>
    </row>
    <row r="2755" spans="1:14" s="463" customFormat="1" ht="24.95" customHeight="1" outlineLevel="2">
      <c r="A2755" s="162" t="s">
        <v>2706</v>
      </c>
      <c r="B2755" s="169" t="s">
        <v>716</v>
      </c>
      <c r="C2755" s="170" t="s">
        <v>545</v>
      </c>
      <c r="D2755" s="167">
        <v>1</v>
      </c>
      <c r="E2755" s="165"/>
      <c r="F2755" s="99">
        <f t="shared" si="78"/>
        <v>0</v>
      </c>
      <c r="G2755" s="488"/>
      <c r="K2755" s="350"/>
      <c r="M2755" s="562"/>
      <c r="N2755" s="562"/>
    </row>
    <row r="2756" spans="1:14" s="463" customFormat="1" ht="24.95" customHeight="1" outlineLevel="2">
      <c r="A2756" s="162" t="s">
        <v>2707</v>
      </c>
      <c r="B2756" s="169" t="s">
        <v>717</v>
      </c>
      <c r="C2756" s="170" t="s">
        <v>545</v>
      </c>
      <c r="D2756" s="167">
        <v>1</v>
      </c>
      <c r="E2756" s="165"/>
      <c r="F2756" s="99">
        <f t="shared" si="78"/>
        <v>0</v>
      </c>
      <c r="G2756" s="488"/>
      <c r="K2756" s="350"/>
      <c r="M2756" s="562"/>
      <c r="N2756" s="562"/>
    </row>
    <row r="2757" spans="1:14" s="463" customFormat="1" ht="24.95" customHeight="1" outlineLevel="2">
      <c r="A2757" s="162" t="s">
        <v>2708</v>
      </c>
      <c r="B2757" s="169" t="s">
        <v>718</v>
      </c>
      <c r="C2757" s="170" t="s">
        <v>545</v>
      </c>
      <c r="D2757" s="167">
        <v>1</v>
      </c>
      <c r="E2757" s="165"/>
      <c r="F2757" s="99">
        <f t="shared" si="78"/>
        <v>0</v>
      </c>
      <c r="G2757" s="488"/>
      <c r="K2757" s="350"/>
      <c r="M2757" s="562"/>
      <c r="N2757" s="562"/>
    </row>
    <row r="2758" spans="1:14" s="463" customFormat="1" ht="24.95" customHeight="1" outlineLevel="2">
      <c r="A2758" s="162" t="s">
        <v>2709</v>
      </c>
      <c r="B2758" s="169" t="s">
        <v>719</v>
      </c>
      <c r="C2758" s="170" t="s">
        <v>545</v>
      </c>
      <c r="D2758" s="167">
        <v>1</v>
      </c>
      <c r="E2758" s="165"/>
      <c r="F2758" s="99">
        <f t="shared" si="78"/>
        <v>0</v>
      </c>
      <c r="G2758" s="488"/>
      <c r="K2758" s="350"/>
      <c r="M2758" s="562"/>
      <c r="N2758" s="562"/>
    </row>
    <row r="2759" spans="1:14" s="463" customFormat="1" ht="24.95" customHeight="1" outlineLevel="2">
      <c r="A2759" s="162" t="s">
        <v>2710</v>
      </c>
      <c r="B2759" s="169" t="s">
        <v>720</v>
      </c>
      <c r="C2759" s="170" t="s">
        <v>545</v>
      </c>
      <c r="D2759" s="167">
        <v>1</v>
      </c>
      <c r="E2759" s="165"/>
      <c r="F2759" s="99">
        <f t="shared" si="78"/>
        <v>0</v>
      </c>
      <c r="G2759" s="488"/>
      <c r="K2759" s="350"/>
      <c r="M2759" s="562"/>
      <c r="N2759" s="562"/>
    </row>
    <row r="2760" spans="1:14" s="463" customFormat="1" ht="24.95" customHeight="1" outlineLevel="2">
      <c r="A2760" s="162" t="s">
        <v>2711</v>
      </c>
      <c r="B2760" s="169" t="s">
        <v>721</v>
      </c>
      <c r="C2760" s="170" t="s">
        <v>545</v>
      </c>
      <c r="D2760" s="167">
        <v>1</v>
      </c>
      <c r="E2760" s="165"/>
      <c r="F2760" s="99">
        <f t="shared" si="78"/>
        <v>0</v>
      </c>
      <c r="G2760" s="488"/>
      <c r="K2760" s="350"/>
      <c r="M2760" s="562"/>
      <c r="N2760" s="562"/>
    </row>
    <row r="2761" spans="1:14" s="463" customFormat="1" ht="24.95" customHeight="1" outlineLevel="2">
      <c r="A2761" s="162" t="s">
        <v>2712</v>
      </c>
      <c r="B2761" s="169" t="s">
        <v>722</v>
      </c>
      <c r="C2761" s="170" t="s">
        <v>545</v>
      </c>
      <c r="D2761" s="167">
        <v>1</v>
      </c>
      <c r="E2761" s="165"/>
      <c r="F2761" s="99">
        <f t="shared" si="78"/>
        <v>0</v>
      </c>
      <c r="G2761" s="488"/>
      <c r="K2761" s="350"/>
      <c r="M2761" s="562"/>
      <c r="N2761" s="562"/>
    </row>
    <row r="2762" spans="1:14" s="463" customFormat="1" ht="24.95" customHeight="1" outlineLevel="2">
      <c r="A2762" s="162" t="s">
        <v>2713</v>
      </c>
      <c r="B2762" s="169" t="s">
        <v>723</v>
      </c>
      <c r="C2762" s="170" t="s">
        <v>545</v>
      </c>
      <c r="D2762" s="167">
        <v>1</v>
      </c>
      <c r="E2762" s="165"/>
      <c r="F2762" s="99">
        <f t="shared" si="78"/>
        <v>0</v>
      </c>
      <c r="G2762" s="488"/>
      <c r="K2762" s="350"/>
      <c r="M2762" s="562"/>
      <c r="N2762" s="562"/>
    </row>
    <row r="2763" spans="1:14" s="463" customFormat="1" ht="24.95" customHeight="1" outlineLevel="2">
      <c r="A2763" s="162" t="s">
        <v>2714</v>
      </c>
      <c r="B2763" s="169" t="s">
        <v>724</v>
      </c>
      <c r="C2763" s="170" t="s">
        <v>545</v>
      </c>
      <c r="D2763" s="167">
        <v>1</v>
      </c>
      <c r="E2763" s="165"/>
      <c r="F2763" s="99">
        <f t="shared" si="78"/>
        <v>0</v>
      </c>
      <c r="G2763" s="488"/>
      <c r="K2763" s="350"/>
      <c r="M2763" s="562"/>
      <c r="N2763" s="562"/>
    </row>
    <row r="2764" spans="1:14" s="463" customFormat="1" ht="24.95" customHeight="1" outlineLevel="2">
      <c r="A2764" s="162" t="s">
        <v>2715</v>
      </c>
      <c r="B2764" s="169" t="s">
        <v>725</v>
      </c>
      <c r="C2764" s="170" t="s">
        <v>545</v>
      </c>
      <c r="D2764" s="167">
        <v>1</v>
      </c>
      <c r="E2764" s="165"/>
      <c r="F2764" s="99">
        <f t="shared" si="78"/>
        <v>0</v>
      </c>
      <c r="G2764" s="488"/>
      <c r="K2764" s="350"/>
      <c r="M2764" s="562"/>
      <c r="N2764" s="562"/>
    </row>
    <row r="2765" spans="1:14" s="463" customFormat="1" ht="24.95" customHeight="1" outlineLevel="2">
      <c r="A2765" s="162" t="s">
        <v>2716</v>
      </c>
      <c r="B2765" s="169" t="s">
        <v>726</v>
      </c>
      <c r="C2765" s="170" t="s">
        <v>545</v>
      </c>
      <c r="D2765" s="167">
        <v>1</v>
      </c>
      <c r="E2765" s="165"/>
      <c r="F2765" s="99">
        <f t="shared" si="78"/>
        <v>0</v>
      </c>
      <c r="G2765" s="488"/>
      <c r="K2765" s="350"/>
      <c r="M2765" s="562"/>
      <c r="N2765" s="562"/>
    </row>
    <row r="2766" spans="1:14" s="463" customFormat="1" ht="24.95" customHeight="1" outlineLevel="2">
      <c r="A2766" s="162" t="s">
        <v>2717</v>
      </c>
      <c r="B2766" s="169" t="s">
        <v>727</v>
      </c>
      <c r="C2766" s="170" t="s">
        <v>545</v>
      </c>
      <c r="D2766" s="167">
        <v>1</v>
      </c>
      <c r="E2766" s="165"/>
      <c r="F2766" s="99">
        <f t="shared" si="78"/>
        <v>0</v>
      </c>
      <c r="G2766" s="488"/>
      <c r="K2766" s="350"/>
      <c r="M2766" s="562"/>
      <c r="N2766" s="562"/>
    </row>
    <row r="2767" spans="1:14" s="463" customFormat="1" ht="24.95" customHeight="1" outlineLevel="2">
      <c r="A2767" s="162" t="s">
        <v>2718</v>
      </c>
      <c r="B2767" s="169" t="s">
        <v>728</v>
      </c>
      <c r="C2767" s="170" t="s">
        <v>545</v>
      </c>
      <c r="D2767" s="167">
        <v>1</v>
      </c>
      <c r="E2767" s="165"/>
      <c r="F2767" s="99">
        <f t="shared" si="78"/>
        <v>0</v>
      </c>
      <c r="G2767" s="488"/>
      <c r="K2767" s="350"/>
      <c r="M2767" s="562"/>
      <c r="N2767" s="562"/>
    </row>
    <row r="2768" spans="1:14" s="463" customFormat="1" ht="24.95" customHeight="1" outlineLevel="2">
      <c r="A2768" s="162" t="s">
        <v>2719</v>
      </c>
      <c r="B2768" s="169" t="s">
        <v>729</v>
      </c>
      <c r="C2768" s="170" t="s">
        <v>545</v>
      </c>
      <c r="D2768" s="167">
        <v>1</v>
      </c>
      <c r="E2768" s="165"/>
      <c r="F2768" s="99">
        <f t="shared" si="78"/>
        <v>0</v>
      </c>
      <c r="G2768" s="488"/>
      <c r="K2768" s="350"/>
      <c r="M2768" s="562"/>
      <c r="N2768" s="562"/>
    </row>
    <row r="2769" spans="1:14" s="463" customFormat="1" ht="24.95" customHeight="1" outlineLevel="2">
      <c r="A2769" s="162" t="s">
        <v>2720</v>
      </c>
      <c r="B2769" s="169" t="s">
        <v>730</v>
      </c>
      <c r="C2769" s="170" t="s">
        <v>545</v>
      </c>
      <c r="D2769" s="167">
        <v>1</v>
      </c>
      <c r="E2769" s="165"/>
      <c r="F2769" s="99">
        <f t="shared" si="78"/>
        <v>0</v>
      </c>
      <c r="G2769" s="488"/>
      <c r="K2769" s="350"/>
      <c r="M2769" s="562"/>
      <c r="N2769" s="562"/>
    </row>
    <row r="2770" spans="1:14" s="463" customFormat="1" ht="24.95" customHeight="1" outlineLevel="2">
      <c r="A2770" s="162" t="s">
        <v>2721</v>
      </c>
      <c r="B2770" s="169" t="s">
        <v>731</v>
      </c>
      <c r="C2770" s="170" t="s">
        <v>545</v>
      </c>
      <c r="D2770" s="167">
        <v>1</v>
      </c>
      <c r="E2770" s="165"/>
      <c r="F2770" s="99">
        <f t="shared" si="78"/>
        <v>0</v>
      </c>
      <c r="G2770" s="488"/>
      <c r="K2770" s="350"/>
      <c r="M2770" s="562"/>
      <c r="N2770" s="562"/>
    </row>
    <row r="2771" spans="1:14" s="463" customFormat="1" ht="24.95" customHeight="1" outlineLevel="2">
      <c r="A2771" s="162" t="s">
        <v>2722</v>
      </c>
      <c r="B2771" s="169" t="s">
        <v>732</v>
      </c>
      <c r="C2771" s="170" t="s">
        <v>545</v>
      </c>
      <c r="D2771" s="167">
        <v>1</v>
      </c>
      <c r="E2771" s="165"/>
      <c r="F2771" s="99">
        <f t="shared" si="78"/>
        <v>0</v>
      </c>
      <c r="G2771" s="488"/>
      <c r="K2771" s="350"/>
      <c r="M2771" s="562"/>
      <c r="N2771" s="562"/>
    </row>
    <row r="2772" spans="1:14" s="463" customFormat="1" ht="24.95" customHeight="1" outlineLevel="2">
      <c r="A2772" s="162" t="s">
        <v>2723</v>
      </c>
      <c r="B2772" s="169" t="s">
        <v>2724</v>
      </c>
      <c r="C2772" s="170" t="s">
        <v>545</v>
      </c>
      <c r="D2772" s="167">
        <v>1</v>
      </c>
      <c r="E2772" s="165"/>
      <c r="F2772" s="99">
        <f t="shared" si="78"/>
        <v>0</v>
      </c>
      <c r="G2772" s="488"/>
      <c r="K2772" s="350"/>
      <c r="M2772" s="562"/>
      <c r="N2772" s="562"/>
    </row>
    <row r="2773" spans="1:14" s="463" customFormat="1" ht="24.95" customHeight="1" outlineLevel="2">
      <c r="A2773" s="162" t="s">
        <v>2725</v>
      </c>
      <c r="B2773" s="169" t="s">
        <v>2726</v>
      </c>
      <c r="C2773" s="170" t="s">
        <v>545</v>
      </c>
      <c r="D2773" s="167">
        <v>1</v>
      </c>
      <c r="E2773" s="165"/>
      <c r="F2773" s="99">
        <f t="shared" si="78"/>
        <v>0</v>
      </c>
      <c r="G2773" s="488"/>
      <c r="K2773" s="350"/>
      <c r="M2773" s="562"/>
      <c r="N2773" s="562"/>
    </row>
    <row r="2774" spans="1:14" s="463" customFormat="1" ht="24.95" customHeight="1" outlineLevel="2">
      <c r="A2774" s="162" t="s">
        <v>2727</v>
      </c>
      <c r="B2774" s="169" t="s">
        <v>2728</v>
      </c>
      <c r="C2774" s="170" t="s">
        <v>545</v>
      </c>
      <c r="D2774" s="167">
        <v>1</v>
      </c>
      <c r="E2774" s="165"/>
      <c r="F2774" s="99">
        <f t="shared" si="78"/>
        <v>0</v>
      </c>
      <c r="G2774" s="488"/>
      <c r="K2774" s="350"/>
      <c r="M2774" s="562"/>
      <c r="N2774" s="562"/>
    </row>
    <row r="2775" spans="1:14" s="463" customFormat="1" ht="24.95" customHeight="1" outlineLevel="2">
      <c r="A2775" s="162" t="s">
        <v>2729</v>
      </c>
      <c r="B2775" s="169" t="s">
        <v>2730</v>
      </c>
      <c r="C2775" s="170" t="s">
        <v>545</v>
      </c>
      <c r="D2775" s="167">
        <v>1</v>
      </c>
      <c r="E2775" s="165"/>
      <c r="F2775" s="99">
        <f t="shared" si="78"/>
        <v>0</v>
      </c>
      <c r="G2775" s="488"/>
      <c r="K2775" s="350"/>
      <c r="M2775" s="562"/>
      <c r="N2775" s="562"/>
    </row>
    <row r="2776" spans="1:14" s="463" customFormat="1" ht="24.95" customHeight="1" outlineLevel="2">
      <c r="A2776" s="162" t="s">
        <v>2731</v>
      </c>
      <c r="B2776" s="169" t="s">
        <v>2732</v>
      </c>
      <c r="C2776" s="170" t="s">
        <v>545</v>
      </c>
      <c r="D2776" s="167">
        <v>1</v>
      </c>
      <c r="E2776" s="165"/>
      <c r="F2776" s="99">
        <f t="shared" si="78"/>
        <v>0</v>
      </c>
      <c r="G2776" s="488"/>
      <c r="K2776" s="350"/>
      <c r="M2776" s="562"/>
      <c r="N2776" s="562"/>
    </row>
    <row r="2777" spans="1:14" s="463" customFormat="1" ht="24.95" customHeight="1" outlineLevel="2">
      <c r="A2777" s="162" t="s">
        <v>2733</v>
      </c>
      <c r="B2777" s="169" t="s">
        <v>733</v>
      </c>
      <c r="C2777" s="170" t="s">
        <v>545</v>
      </c>
      <c r="D2777" s="167">
        <v>1</v>
      </c>
      <c r="E2777" s="165"/>
      <c r="F2777" s="99">
        <f t="shared" si="78"/>
        <v>0</v>
      </c>
      <c r="G2777" s="488"/>
      <c r="K2777" s="350"/>
      <c r="M2777" s="562"/>
      <c r="N2777" s="562"/>
    </row>
    <row r="2778" spans="1:14" s="463" customFormat="1" ht="24.95" customHeight="1" outlineLevel="2">
      <c r="A2778" s="162" t="s">
        <v>2734</v>
      </c>
      <c r="B2778" s="169" t="s">
        <v>734</v>
      </c>
      <c r="C2778" s="170" t="s">
        <v>543</v>
      </c>
      <c r="D2778" s="167">
        <v>200</v>
      </c>
      <c r="E2778" s="165"/>
      <c r="F2778" s="99">
        <f t="shared" si="78"/>
        <v>0</v>
      </c>
      <c r="G2778" s="488"/>
      <c r="K2778" s="350"/>
      <c r="M2778" s="562"/>
      <c r="N2778" s="562"/>
    </row>
    <row r="2779" spans="1:14" s="463" customFormat="1" ht="24.95" customHeight="1" outlineLevel="2">
      <c r="A2779" s="162" t="s">
        <v>2735</v>
      </c>
      <c r="B2779" s="169" t="s">
        <v>2736</v>
      </c>
      <c r="C2779" s="170" t="s">
        <v>543</v>
      </c>
      <c r="D2779" s="167">
        <v>35</v>
      </c>
      <c r="E2779" s="165"/>
      <c r="F2779" s="99">
        <f t="shared" si="78"/>
        <v>0</v>
      </c>
      <c r="G2779" s="488"/>
      <c r="K2779" s="350"/>
      <c r="M2779" s="562"/>
      <c r="N2779" s="562"/>
    </row>
    <row r="2780" spans="1:14" s="463" customFormat="1" ht="28.5" outlineLevel="2">
      <c r="A2780" s="162" t="s">
        <v>2737</v>
      </c>
      <c r="B2780" s="169" t="s">
        <v>735</v>
      </c>
      <c r="C2780" s="170" t="s">
        <v>545</v>
      </c>
      <c r="D2780" s="167">
        <v>1</v>
      </c>
      <c r="E2780" s="165"/>
      <c r="F2780" s="99">
        <f t="shared" si="78"/>
        <v>0</v>
      </c>
      <c r="G2780" s="488"/>
      <c r="K2780" s="350"/>
      <c r="M2780" s="562"/>
      <c r="N2780" s="562"/>
    </row>
    <row r="2781" spans="1:14" ht="21.75" customHeight="1" outlineLevel="1">
      <c r="A2781" s="31"/>
      <c r="B2781" s="113"/>
      <c r="C2781" s="6"/>
      <c r="D2781" s="71"/>
      <c r="E2781" s="71"/>
      <c r="F2781" s="97"/>
      <c r="K2781" s="350"/>
    </row>
    <row r="2782" spans="1:14" ht="20.100000000000001" customHeight="1" outlineLevel="1">
      <c r="A2782" s="159" t="s">
        <v>139</v>
      </c>
      <c r="B2782" s="215" t="s">
        <v>2369</v>
      </c>
      <c r="C2782" s="160"/>
      <c r="D2782" s="171"/>
      <c r="E2782" s="171"/>
      <c r="F2782" s="108">
        <f>SUBTOTAL(9,F2783:F2830)</f>
        <v>0</v>
      </c>
      <c r="G2782" s="489" t="s">
        <v>2744</v>
      </c>
      <c r="H2782" s="462">
        <f>+F2782</f>
        <v>0</v>
      </c>
      <c r="K2782" s="350"/>
    </row>
    <row r="2783" spans="1:14" ht="20.100000000000001" customHeight="1" outlineLevel="2">
      <c r="A2783" s="184" t="s">
        <v>141</v>
      </c>
      <c r="B2783" s="185" t="s">
        <v>2774</v>
      </c>
      <c r="C2783" s="186"/>
      <c r="D2783" s="187"/>
      <c r="E2783" s="187"/>
      <c r="F2783" s="188"/>
      <c r="K2783" s="350"/>
    </row>
    <row r="2784" spans="1:14" ht="57" outlineLevel="2">
      <c r="A2784" s="162" t="s">
        <v>2775</v>
      </c>
      <c r="B2784" s="275" t="s">
        <v>2776</v>
      </c>
      <c r="C2784" s="276" t="s">
        <v>4995</v>
      </c>
      <c r="D2784" s="172">
        <v>1</v>
      </c>
      <c r="E2784" s="172"/>
      <c r="F2784" s="177">
        <f t="shared" ref="F2784:F2789" si="79">TRUNC(E2784*D2784,2)</f>
        <v>0</v>
      </c>
      <c r="K2784" s="350"/>
    </row>
    <row r="2785" spans="1:11" ht="57" outlineLevel="2">
      <c r="A2785" s="162" t="s">
        <v>2777</v>
      </c>
      <c r="B2785" s="275" t="s">
        <v>2778</v>
      </c>
      <c r="C2785" s="276" t="s">
        <v>4995</v>
      </c>
      <c r="D2785" s="172">
        <v>1</v>
      </c>
      <c r="E2785" s="172"/>
      <c r="F2785" s="177">
        <f t="shared" si="79"/>
        <v>0</v>
      </c>
      <c r="K2785" s="350"/>
    </row>
    <row r="2786" spans="1:11" ht="42.75" outlineLevel="2">
      <c r="A2786" s="162" t="s">
        <v>2779</v>
      </c>
      <c r="B2786" s="275" t="s">
        <v>2780</v>
      </c>
      <c r="C2786" s="276" t="s">
        <v>4995</v>
      </c>
      <c r="D2786" s="172">
        <v>1</v>
      </c>
      <c r="E2786" s="172"/>
      <c r="F2786" s="177">
        <f t="shared" si="79"/>
        <v>0</v>
      </c>
      <c r="K2786" s="350"/>
    </row>
    <row r="2787" spans="1:11" ht="42.75" outlineLevel="2">
      <c r="A2787" s="162" t="s">
        <v>2781</v>
      </c>
      <c r="B2787" s="275" t="s">
        <v>2782</v>
      </c>
      <c r="C2787" s="276" t="s">
        <v>4995</v>
      </c>
      <c r="D2787" s="172">
        <v>1</v>
      </c>
      <c r="E2787" s="172"/>
      <c r="F2787" s="177">
        <f t="shared" si="79"/>
        <v>0</v>
      </c>
      <c r="K2787" s="350"/>
    </row>
    <row r="2788" spans="1:11" ht="57" outlineLevel="2">
      <c r="A2788" s="162" t="s">
        <v>2783</v>
      </c>
      <c r="B2788" s="275" t="s">
        <v>2784</v>
      </c>
      <c r="C2788" s="276" t="s">
        <v>4995</v>
      </c>
      <c r="D2788" s="172">
        <v>1</v>
      </c>
      <c r="E2788" s="172"/>
      <c r="F2788" s="177">
        <f t="shared" si="79"/>
        <v>0</v>
      </c>
      <c r="K2788" s="350"/>
    </row>
    <row r="2789" spans="1:11" ht="57" outlineLevel="2">
      <c r="A2789" s="162" t="s">
        <v>2785</v>
      </c>
      <c r="B2789" s="275" t="s">
        <v>2786</v>
      </c>
      <c r="C2789" s="276" t="s">
        <v>4995</v>
      </c>
      <c r="D2789" s="172">
        <v>1</v>
      </c>
      <c r="E2789" s="172"/>
      <c r="F2789" s="177">
        <f t="shared" si="79"/>
        <v>0</v>
      </c>
      <c r="K2789" s="350"/>
    </row>
    <row r="2790" spans="1:11" ht="15" outlineLevel="2">
      <c r="A2790" s="162"/>
      <c r="B2790" s="183"/>
      <c r="C2790" s="276"/>
      <c r="D2790" s="172"/>
      <c r="E2790" s="172"/>
      <c r="F2790" s="177"/>
      <c r="K2790" s="350"/>
    </row>
    <row r="2791" spans="1:11" ht="20.100000000000001" customHeight="1" outlineLevel="2">
      <c r="A2791" s="189" t="s">
        <v>2787</v>
      </c>
      <c r="B2791" s="190" t="s">
        <v>2788</v>
      </c>
      <c r="C2791" s="276"/>
      <c r="D2791" s="172"/>
      <c r="E2791" s="172"/>
      <c r="F2791" s="188"/>
      <c r="K2791" s="350"/>
    </row>
    <row r="2792" spans="1:11" ht="57" outlineLevel="2">
      <c r="A2792" s="162" t="s">
        <v>2789</v>
      </c>
      <c r="B2792" s="294" t="s">
        <v>2790</v>
      </c>
      <c r="C2792" s="276" t="s">
        <v>4995</v>
      </c>
      <c r="D2792" s="172">
        <v>12</v>
      </c>
      <c r="E2792" s="172"/>
      <c r="F2792" s="177">
        <f>TRUNC(E2792*D2792,2)</f>
        <v>0</v>
      </c>
      <c r="K2792" s="350"/>
    </row>
    <row r="2793" spans="1:11" ht="57" outlineLevel="2">
      <c r="A2793" s="162" t="s">
        <v>2791</v>
      </c>
      <c r="B2793" s="294" t="s">
        <v>2792</v>
      </c>
      <c r="C2793" s="276" t="s">
        <v>4995</v>
      </c>
      <c r="D2793" s="172">
        <v>4</v>
      </c>
      <c r="E2793" s="172"/>
      <c r="F2793" s="177">
        <f t="shared" ref="F2793:F2801" si="80">TRUNC(E2793*D2793,2)</f>
        <v>0</v>
      </c>
      <c r="K2793" s="350"/>
    </row>
    <row r="2794" spans="1:11" ht="57" outlineLevel="2">
      <c r="A2794" s="162" t="s">
        <v>2793</v>
      </c>
      <c r="B2794" s="294" t="s">
        <v>2794</v>
      </c>
      <c r="C2794" s="276" t="s">
        <v>4995</v>
      </c>
      <c r="D2794" s="172">
        <v>1</v>
      </c>
      <c r="E2794" s="172"/>
      <c r="F2794" s="177">
        <f t="shared" si="80"/>
        <v>0</v>
      </c>
      <c r="K2794" s="350"/>
    </row>
    <row r="2795" spans="1:11" ht="57" outlineLevel="2">
      <c r="A2795" s="162" t="s">
        <v>2795</v>
      </c>
      <c r="B2795" s="294" t="s">
        <v>2796</v>
      </c>
      <c r="C2795" s="276" t="s">
        <v>4995</v>
      </c>
      <c r="D2795" s="172">
        <v>1</v>
      </c>
      <c r="E2795" s="172"/>
      <c r="F2795" s="177">
        <f t="shared" si="80"/>
        <v>0</v>
      </c>
      <c r="K2795" s="350"/>
    </row>
    <row r="2796" spans="1:11" ht="57" outlineLevel="2">
      <c r="A2796" s="162" t="s">
        <v>2797</v>
      </c>
      <c r="B2796" s="294" t="s">
        <v>2798</v>
      </c>
      <c r="C2796" s="276" t="s">
        <v>4995</v>
      </c>
      <c r="D2796" s="172">
        <v>1</v>
      </c>
      <c r="E2796" s="172"/>
      <c r="F2796" s="177">
        <f t="shared" si="80"/>
        <v>0</v>
      </c>
      <c r="K2796" s="350"/>
    </row>
    <row r="2797" spans="1:11" ht="57" outlineLevel="2">
      <c r="A2797" s="162" t="s">
        <v>2799</v>
      </c>
      <c r="B2797" s="294" t="s">
        <v>2800</v>
      </c>
      <c r="C2797" s="276" t="s">
        <v>4995</v>
      </c>
      <c r="D2797" s="172">
        <v>1</v>
      </c>
      <c r="E2797" s="172"/>
      <c r="F2797" s="177">
        <f t="shared" si="80"/>
        <v>0</v>
      </c>
      <c r="K2797" s="350"/>
    </row>
    <row r="2798" spans="1:11" ht="57" outlineLevel="2">
      <c r="A2798" s="162" t="s">
        <v>2801</v>
      </c>
      <c r="B2798" s="294" t="s">
        <v>2802</v>
      </c>
      <c r="C2798" s="276" t="s">
        <v>4995</v>
      </c>
      <c r="D2798" s="172">
        <v>1</v>
      </c>
      <c r="E2798" s="172"/>
      <c r="F2798" s="177">
        <f t="shared" si="80"/>
        <v>0</v>
      </c>
      <c r="K2798" s="350"/>
    </row>
    <row r="2799" spans="1:11" ht="57" outlineLevel="2">
      <c r="A2799" s="162" t="s">
        <v>2803</v>
      </c>
      <c r="B2799" s="294" t="s">
        <v>2804</v>
      </c>
      <c r="C2799" s="276" t="s">
        <v>4995</v>
      </c>
      <c r="D2799" s="172">
        <v>1</v>
      </c>
      <c r="E2799" s="172"/>
      <c r="F2799" s="177">
        <f t="shared" si="80"/>
        <v>0</v>
      </c>
      <c r="K2799" s="350"/>
    </row>
    <row r="2800" spans="1:11" ht="57" outlineLevel="2">
      <c r="A2800" s="162" t="s">
        <v>2805</v>
      </c>
      <c r="B2800" s="294" t="s">
        <v>2806</v>
      </c>
      <c r="C2800" s="276" t="s">
        <v>4995</v>
      </c>
      <c r="D2800" s="172">
        <v>1</v>
      </c>
      <c r="E2800" s="172"/>
      <c r="F2800" s="177">
        <f t="shared" si="80"/>
        <v>0</v>
      </c>
      <c r="K2800" s="350"/>
    </row>
    <row r="2801" spans="1:11" ht="57" outlineLevel="2">
      <c r="A2801" s="162" t="s">
        <v>2807</v>
      </c>
      <c r="B2801" s="294" t="s">
        <v>2808</v>
      </c>
      <c r="C2801" s="276" t="s">
        <v>4995</v>
      </c>
      <c r="D2801" s="172">
        <v>1</v>
      </c>
      <c r="E2801" s="172"/>
      <c r="F2801" s="177">
        <f t="shared" si="80"/>
        <v>0</v>
      </c>
      <c r="K2801" s="350"/>
    </row>
    <row r="2802" spans="1:11" ht="15" outlineLevel="2">
      <c r="A2802" s="162"/>
      <c r="B2802" s="248"/>
      <c r="C2802" s="276"/>
      <c r="D2802" s="172"/>
      <c r="E2802" s="172"/>
      <c r="F2802" s="177"/>
      <c r="K2802" s="350"/>
    </row>
    <row r="2803" spans="1:11" ht="20.100000000000001" customHeight="1" outlineLevel="2">
      <c r="A2803" s="184" t="s">
        <v>2809</v>
      </c>
      <c r="B2803" s="190" t="s">
        <v>2810</v>
      </c>
      <c r="C2803" s="274"/>
      <c r="D2803" s="187"/>
      <c r="E2803" s="187"/>
      <c r="F2803" s="188"/>
      <c r="K2803" s="350"/>
    </row>
    <row r="2804" spans="1:11" ht="57" outlineLevel="2">
      <c r="A2804" s="178" t="s">
        <v>2811</v>
      </c>
      <c r="B2804" s="294" t="s">
        <v>2812</v>
      </c>
      <c r="C2804" s="276" t="s">
        <v>4995</v>
      </c>
      <c r="D2804" s="179">
        <v>12</v>
      </c>
      <c r="E2804" s="172"/>
      <c r="F2804" s="181">
        <f t="shared" ref="F2804:F2823" si="81">TRUNC(E2804*D2804,2)</f>
        <v>0</v>
      </c>
      <c r="K2804" s="350"/>
    </row>
    <row r="2805" spans="1:11" ht="57" outlineLevel="2">
      <c r="A2805" s="178" t="s">
        <v>2813</v>
      </c>
      <c r="B2805" s="294" t="s">
        <v>2814</v>
      </c>
      <c r="C2805" s="276" t="s">
        <v>4995</v>
      </c>
      <c r="D2805" s="179">
        <v>4</v>
      </c>
      <c r="E2805" s="172"/>
      <c r="F2805" s="181">
        <f t="shared" si="81"/>
        <v>0</v>
      </c>
      <c r="K2805" s="350"/>
    </row>
    <row r="2806" spans="1:11" ht="57" outlineLevel="2">
      <c r="A2806" s="178" t="s">
        <v>2815</v>
      </c>
      <c r="B2806" s="294" t="s">
        <v>2816</v>
      </c>
      <c r="C2806" s="276" t="s">
        <v>4995</v>
      </c>
      <c r="D2806" s="179">
        <v>1</v>
      </c>
      <c r="E2806" s="172"/>
      <c r="F2806" s="181">
        <f t="shared" si="81"/>
        <v>0</v>
      </c>
      <c r="K2806" s="350"/>
    </row>
    <row r="2807" spans="1:11" ht="57" outlineLevel="2">
      <c r="A2807" s="178" t="s">
        <v>2817</v>
      </c>
      <c r="B2807" s="294" t="s">
        <v>2818</v>
      </c>
      <c r="C2807" s="276" t="s">
        <v>4995</v>
      </c>
      <c r="D2807" s="179">
        <v>1</v>
      </c>
      <c r="E2807" s="172"/>
      <c r="F2807" s="181">
        <f t="shared" si="81"/>
        <v>0</v>
      </c>
      <c r="K2807" s="350"/>
    </row>
    <row r="2808" spans="1:11" ht="57" outlineLevel="2">
      <c r="A2808" s="178" t="s">
        <v>2819</v>
      </c>
      <c r="B2808" s="294" t="s">
        <v>2820</v>
      </c>
      <c r="C2808" s="276" t="s">
        <v>4995</v>
      </c>
      <c r="D2808" s="179">
        <v>1</v>
      </c>
      <c r="E2808" s="172"/>
      <c r="F2808" s="181">
        <f t="shared" si="81"/>
        <v>0</v>
      </c>
      <c r="K2808" s="350"/>
    </row>
    <row r="2809" spans="1:11" ht="57" outlineLevel="2">
      <c r="A2809" s="178" t="s">
        <v>2821</v>
      </c>
      <c r="B2809" s="294" t="s">
        <v>2822</v>
      </c>
      <c r="C2809" s="276" t="s">
        <v>4995</v>
      </c>
      <c r="D2809" s="179">
        <v>1</v>
      </c>
      <c r="E2809" s="172"/>
      <c r="F2809" s="181">
        <f t="shared" si="81"/>
        <v>0</v>
      </c>
      <c r="K2809" s="350"/>
    </row>
    <row r="2810" spans="1:11" ht="57" outlineLevel="2">
      <c r="A2810" s="178" t="s">
        <v>2823</v>
      </c>
      <c r="B2810" s="294" t="s">
        <v>2824</v>
      </c>
      <c r="C2810" s="276" t="s">
        <v>4995</v>
      </c>
      <c r="D2810" s="179">
        <v>1</v>
      </c>
      <c r="E2810" s="172"/>
      <c r="F2810" s="181">
        <f t="shared" si="81"/>
        <v>0</v>
      </c>
      <c r="K2810" s="350"/>
    </row>
    <row r="2811" spans="1:11" ht="57" outlineLevel="2">
      <c r="A2811" s="295" t="s">
        <v>2825</v>
      </c>
      <c r="B2811" s="296" t="s">
        <v>2826</v>
      </c>
      <c r="C2811" s="299" t="s">
        <v>4995</v>
      </c>
      <c r="D2811" s="297">
        <v>1</v>
      </c>
      <c r="E2811" s="172"/>
      <c r="F2811" s="298">
        <f t="shared" si="81"/>
        <v>0</v>
      </c>
      <c r="K2811" s="350"/>
    </row>
    <row r="2812" spans="1:11" ht="57" outlineLevel="2">
      <c r="A2812" s="178" t="s">
        <v>2827</v>
      </c>
      <c r="B2812" s="294" t="s">
        <v>2828</v>
      </c>
      <c r="C2812" s="276" t="s">
        <v>4995</v>
      </c>
      <c r="D2812" s="179">
        <v>1</v>
      </c>
      <c r="E2812" s="172"/>
      <c r="F2812" s="181">
        <f t="shared" si="81"/>
        <v>0</v>
      </c>
      <c r="K2812" s="350"/>
    </row>
    <row r="2813" spans="1:11" ht="57" outlineLevel="2">
      <c r="A2813" s="178" t="s">
        <v>2829</v>
      </c>
      <c r="B2813" s="182" t="s">
        <v>2830</v>
      </c>
      <c r="C2813" s="276" t="s">
        <v>4995</v>
      </c>
      <c r="D2813" s="179">
        <v>1</v>
      </c>
      <c r="E2813" s="172"/>
      <c r="F2813" s="181">
        <f t="shared" si="81"/>
        <v>0</v>
      </c>
      <c r="K2813" s="350"/>
    </row>
    <row r="2814" spans="1:11" ht="71.25" outlineLevel="2">
      <c r="A2814" s="178" t="s">
        <v>2831</v>
      </c>
      <c r="B2814" s="275" t="s">
        <v>2832</v>
      </c>
      <c r="C2814" s="276" t="s">
        <v>4995</v>
      </c>
      <c r="D2814" s="172">
        <v>12</v>
      </c>
      <c r="E2814" s="172"/>
      <c r="F2814" s="177">
        <f t="shared" si="81"/>
        <v>0</v>
      </c>
      <c r="K2814" s="350"/>
    </row>
    <row r="2815" spans="1:11" ht="71.25" outlineLevel="2">
      <c r="A2815" s="178" t="s">
        <v>2833</v>
      </c>
      <c r="B2815" s="275" t="s">
        <v>2834</v>
      </c>
      <c r="C2815" s="276" t="s">
        <v>4995</v>
      </c>
      <c r="D2815" s="172">
        <v>4</v>
      </c>
      <c r="E2815" s="172"/>
      <c r="F2815" s="177">
        <f t="shared" si="81"/>
        <v>0</v>
      </c>
      <c r="K2815" s="350"/>
    </row>
    <row r="2816" spans="1:11" ht="71.25" outlineLevel="2">
      <c r="A2816" s="178" t="s">
        <v>2835</v>
      </c>
      <c r="B2816" s="275" t="s">
        <v>2836</v>
      </c>
      <c r="C2816" s="276" t="s">
        <v>4995</v>
      </c>
      <c r="D2816" s="172">
        <v>1</v>
      </c>
      <c r="E2816" s="172"/>
      <c r="F2816" s="177">
        <f t="shared" si="81"/>
        <v>0</v>
      </c>
      <c r="K2816" s="350"/>
    </row>
    <row r="2817" spans="1:11" ht="71.25" outlineLevel="2">
      <c r="A2817" s="178" t="s">
        <v>2837</v>
      </c>
      <c r="B2817" s="275" t="s">
        <v>2838</v>
      </c>
      <c r="C2817" s="276" t="s">
        <v>4995</v>
      </c>
      <c r="D2817" s="172">
        <v>1</v>
      </c>
      <c r="E2817" s="172"/>
      <c r="F2817" s="177">
        <f t="shared" si="81"/>
        <v>0</v>
      </c>
      <c r="K2817" s="350"/>
    </row>
    <row r="2818" spans="1:11" ht="71.25" outlineLevel="2">
      <c r="A2818" s="178" t="s">
        <v>2839</v>
      </c>
      <c r="B2818" s="275" t="s">
        <v>2840</v>
      </c>
      <c r="C2818" s="276" t="s">
        <v>4995</v>
      </c>
      <c r="D2818" s="172">
        <v>1</v>
      </c>
      <c r="E2818" s="172"/>
      <c r="F2818" s="177">
        <f t="shared" si="81"/>
        <v>0</v>
      </c>
      <c r="K2818" s="350"/>
    </row>
    <row r="2819" spans="1:11" ht="71.25" outlineLevel="2">
      <c r="A2819" s="178" t="s">
        <v>2841</v>
      </c>
      <c r="B2819" s="182" t="s">
        <v>2842</v>
      </c>
      <c r="C2819" s="276" t="s">
        <v>4995</v>
      </c>
      <c r="D2819" s="179">
        <v>1</v>
      </c>
      <c r="E2819" s="172"/>
      <c r="F2819" s="177">
        <f t="shared" si="81"/>
        <v>0</v>
      </c>
      <c r="K2819" s="350"/>
    </row>
    <row r="2820" spans="1:11" ht="71.25" outlineLevel="2">
      <c r="A2820" s="178" t="s">
        <v>2843</v>
      </c>
      <c r="B2820" s="294" t="s">
        <v>2844</v>
      </c>
      <c r="C2820" s="276" t="s">
        <v>4995</v>
      </c>
      <c r="D2820" s="179">
        <v>1</v>
      </c>
      <c r="E2820" s="172"/>
      <c r="F2820" s="181">
        <f t="shared" si="81"/>
        <v>0</v>
      </c>
      <c r="K2820" s="350"/>
    </row>
    <row r="2821" spans="1:11" ht="71.25" outlineLevel="2">
      <c r="A2821" s="178" t="s">
        <v>2845</v>
      </c>
      <c r="B2821" s="294" t="s">
        <v>2846</v>
      </c>
      <c r="C2821" s="276" t="s">
        <v>4995</v>
      </c>
      <c r="D2821" s="179">
        <v>1</v>
      </c>
      <c r="E2821" s="172"/>
      <c r="F2821" s="181">
        <f t="shared" si="81"/>
        <v>0</v>
      </c>
      <c r="K2821" s="350"/>
    </row>
    <row r="2822" spans="1:11" ht="71.25" outlineLevel="2">
      <c r="A2822" s="178" t="s">
        <v>2847</v>
      </c>
      <c r="B2822" s="294" t="s">
        <v>2848</v>
      </c>
      <c r="C2822" s="276" t="s">
        <v>4995</v>
      </c>
      <c r="D2822" s="179">
        <v>1</v>
      </c>
      <c r="E2822" s="172"/>
      <c r="F2822" s="181">
        <f t="shared" si="81"/>
        <v>0</v>
      </c>
      <c r="K2822" s="350"/>
    </row>
    <row r="2823" spans="1:11" ht="71.25" outlineLevel="2">
      <c r="A2823" s="178" t="s">
        <v>2849</v>
      </c>
      <c r="B2823" s="294" t="s">
        <v>2850</v>
      </c>
      <c r="C2823" s="276" t="s">
        <v>4995</v>
      </c>
      <c r="D2823" s="179">
        <v>1</v>
      </c>
      <c r="E2823" s="172"/>
      <c r="F2823" s="181">
        <f t="shared" si="81"/>
        <v>0</v>
      </c>
      <c r="K2823" s="350"/>
    </row>
    <row r="2824" spans="1:11" ht="15" outlineLevel="2">
      <c r="A2824" s="178"/>
      <c r="B2824" s="248"/>
      <c r="C2824" s="176"/>
      <c r="D2824" s="179"/>
      <c r="E2824" s="180"/>
      <c r="F2824" s="181"/>
      <c r="K2824" s="350"/>
    </row>
    <row r="2825" spans="1:11" ht="20.100000000000001" customHeight="1" outlineLevel="2">
      <c r="A2825" s="184" t="s">
        <v>2851</v>
      </c>
      <c r="B2825" s="190" t="s">
        <v>2852</v>
      </c>
      <c r="C2825" s="274"/>
      <c r="D2825" s="187"/>
      <c r="E2825" s="187"/>
      <c r="F2825" s="188"/>
      <c r="K2825" s="350"/>
    </row>
    <row r="2826" spans="1:11" ht="30" customHeight="1" outlineLevel="2">
      <c r="A2826" s="162" t="s">
        <v>2853</v>
      </c>
      <c r="B2826" s="275" t="s">
        <v>2854</v>
      </c>
      <c r="C2826" s="276" t="s">
        <v>4582</v>
      </c>
      <c r="D2826" s="172">
        <v>36</v>
      </c>
      <c r="E2826" s="172"/>
      <c r="F2826" s="177">
        <f>TRUNC(E2826*D2826,2)</f>
        <v>0</v>
      </c>
      <c r="K2826" s="350"/>
    </row>
    <row r="2827" spans="1:11" ht="20.100000000000001" customHeight="1" outlineLevel="2">
      <c r="A2827" s="162"/>
      <c r="B2827" s="183"/>
      <c r="C2827" s="276"/>
      <c r="D2827" s="172"/>
      <c r="E2827" s="172"/>
      <c r="F2827" s="177"/>
      <c r="K2827" s="350"/>
    </row>
    <row r="2828" spans="1:11" ht="20.100000000000001" customHeight="1" outlineLevel="2">
      <c r="A2828" s="184" t="s">
        <v>2855</v>
      </c>
      <c r="B2828" s="190" t="s">
        <v>1903</v>
      </c>
      <c r="C2828" s="274"/>
      <c r="D2828" s="187"/>
      <c r="E2828" s="187"/>
      <c r="F2828" s="188"/>
      <c r="K2828" s="350"/>
    </row>
    <row r="2829" spans="1:11" ht="28.5" outlineLevel="2">
      <c r="A2829" s="162" t="s">
        <v>2856</v>
      </c>
      <c r="B2829" s="275" t="s">
        <v>2857</v>
      </c>
      <c r="C2829" s="276" t="s">
        <v>2858</v>
      </c>
      <c r="D2829" s="172">
        <v>80</v>
      </c>
      <c r="E2829" s="172"/>
      <c r="F2829" s="177">
        <f>TRUNC(E2829*D2829,2)</f>
        <v>0</v>
      </c>
      <c r="K2829" s="350"/>
    </row>
    <row r="2830" spans="1:11" ht="20.100000000000001" customHeight="1" outlineLevel="1">
      <c r="A2830" s="162"/>
      <c r="B2830" s="183"/>
      <c r="C2830" s="176"/>
      <c r="D2830" s="172"/>
      <c r="E2830" s="172"/>
      <c r="F2830" s="177"/>
      <c r="K2830" s="350"/>
    </row>
    <row r="2831" spans="1:11" ht="20.100000000000001" customHeight="1" outlineLevel="1">
      <c r="A2831" s="106" t="s">
        <v>144</v>
      </c>
      <c r="B2831" s="214" t="s">
        <v>2370</v>
      </c>
      <c r="C2831" s="136"/>
      <c r="D2831" s="98"/>
      <c r="E2831" s="98"/>
      <c r="F2831" s="108">
        <f>SUBTOTAL(9,F2832:F2855)</f>
        <v>0</v>
      </c>
      <c r="G2831" s="489" t="s">
        <v>2744</v>
      </c>
      <c r="H2831" s="462">
        <f>+F2831</f>
        <v>0</v>
      </c>
      <c r="K2831" s="350"/>
    </row>
    <row r="2832" spans="1:11" ht="20.100000000000001" customHeight="1" outlineLevel="2">
      <c r="A2832" s="52" t="s">
        <v>2867</v>
      </c>
      <c r="B2832" s="300" t="s">
        <v>2774</v>
      </c>
      <c r="C2832" s="6"/>
      <c r="D2832" s="71"/>
      <c r="E2832" s="71"/>
      <c r="F2832" s="97"/>
      <c r="K2832" s="350"/>
    </row>
    <row r="2833" spans="1:11" ht="88.5" customHeight="1" outlineLevel="2">
      <c r="A2833" s="31" t="s">
        <v>2868</v>
      </c>
      <c r="B2833" s="113" t="s">
        <v>2869</v>
      </c>
      <c r="C2833" s="6" t="s">
        <v>2870</v>
      </c>
      <c r="D2833" s="71">
        <v>1</v>
      </c>
      <c r="E2833" s="71"/>
      <c r="F2833" s="97">
        <f>TRUNC(D2833*E2833,2)</f>
        <v>0</v>
      </c>
      <c r="K2833" s="350"/>
    </row>
    <row r="2834" spans="1:11" ht="87.75" customHeight="1" outlineLevel="2">
      <c r="A2834" s="31" t="s">
        <v>2871</v>
      </c>
      <c r="B2834" s="113" t="s">
        <v>2872</v>
      </c>
      <c r="C2834" s="6" t="s">
        <v>2870</v>
      </c>
      <c r="D2834" s="71">
        <v>1</v>
      </c>
      <c r="E2834" s="71"/>
      <c r="F2834" s="97">
        <f>TRUNC(D2834*E2834,2)</f>
        <v>0</v>
      </c>
      <c r="K2834" s="350"/>
    </row>
    <row r="2835" spans="1:11" ht="87.75" customHeight="1" outlineLevel="2">
      <c r="A2835" s="31" t="s">
        <v>2873</v>
      </c>
      <c r="B2835" s="113" t="s">
        <v>2874</v>
      </c>
      <c r="C2835" s="6" t="s">
        <v>2870</v>
      </c>
      <c r="D2835" s="71">
        <v>1</v>
      </c>
      <c r="E2835" s="71"/>
      <c r="F2835" s="97">
        <f>TRUNC(D2835*E2835,2)</f>
        <v>0</v>
      </c>
      <c r="K2835" s="350"/>
    </row>
    <row r="2836" spans="1:11" ht="74.25" customHeight="1" outlineLevel="2">
      <c r="A2836" s="31" t="s">
        <v>2875</v>
      </c>
      <c r="B2836" s="113" t="s">
        <v>2876</v>
      </c>
      <c r="C2836" s="6" t="s">
        <v>2870</v>
      </c>
      <c r="D2836" s="71">
        <v>1</v>
      </c>
      <c r="E2836" s="71"/>
      <c r="F2836" s="97">
        <f>TRUNC(D2836*E2836,2)</f>
        <v>0</v>
      </c>
      <c r="K2836" s="350"/>
    </row>
    <row r="2837" spans="1:11" ht="18.75" customHeight="1" outlineLevel="2">
      <c r="A2837" s="31"/>
      <c r="B2837" s="113"/>
      <c r="C2837" s="6"/>
      <c r="D2837" s="71"/>
      <c r="E2837" s="71"/>
      <c r="F2837" s="97"/>
      <c r="K2837" s="350"/>
    </row>
    <row r="2838" spans="1:11" ht="20.100000000000001" customHeight="1" outlineLevel="2">
      <c r="A2838" s="52" t="s">
        <v>2877</v>
      </c>
      <c r="B2838" s="300" t="s">
        <v>2878</v>
      </c>
      <c r="C2838" s="6"/>
      <c r="D2838" s="71"/>
      <c r="E2838" s="71"/>
      <c r="F2838" s="97"/>
      <c r="K2838" s="350"/>
    </row>
    <row r="2839" spans="1:11" ht="71.25" outlineLevel="2">
      <c r="A2839" s="31" t="s">
        <v>2879</v>
      </c>
      <c r="B2839" s="113" t="s">
        <v>2880</v>
      </c>
      <c r="C2839" s="6" t="s">
        <v>2870</v>
      </c>
      <c r="D2839" s="71">
        <v>5</v>
      </c>
      <c r="E2839" s="71"/>
      <c r="F2839" s="97">
        <f>TRUNC(D2839*E2839,2)</f>
        <v>0</v>
      </c>
      <c r="K2839" s="350"/>
    </row>
    <row r="2840" spans="1:11" ht="71.25" outlineLevel="2">
      <c r="A2840" s="31" t="s">
        <v>2881</v>
      </c>
      <c r="B2840" s="113" t="s">
        <v>2882</v>
      </c>
      <c r="C2840" s="6" t="s">
        <v>2870</v>
      </c>
      <c r="D2840" s="71">
        <v>2</v>
      </c>
      <c r="E2840" s="71"/>
      <c r="F2840" s="97">
        <f>TRUNC(D2840*E2840,2)</f>
        <v>0</v>
      </c>
      <c r="K2840" s="350"/>
    </row>
    <row r="2841" spans="1:11" ht="71.25" outlineLevel="2">
      <c r="A2841" s="31" t="s">
        <v>2883</v>
      </c>
      <c r="B2841" s="113" t="s">
        <v>2884</v>
      </c>
      <c r="C2841" s="6" t="s">
        <v>2870</v>
      </c>
      <c r="D2841" s="71">
        <v>2</v>
      </c>
      <c r="E2841" s="71"/>
      <c r="F2841" s="97">
        <f>TRUNC(D2841*E2841,2)</f>
        <v>0</v>
      </c>
      <c r="K2841" s="350"/>
    </row>
    <row r="2842" spans="1:11" ht="71.25" outlineLevel="2">
      <c r="A2842" s="31" t="s">
        <v>2885</v>
      </c>
      <c r="B2842" s="113" t="s">
        <v>2886</v>
      </c>
      <c r="C2842" s="6" t="s">
        <v>2870</v>
      </c>
      <c r="D2842" s="71">
        <v>4</v>
      </c>
      <c r="E2842" s="71"/>
      <c r="F2842" s="97">
        <f>TRUNC(D2842*E2842,2)</f>
        <v>0</v>
      </c>
      <c r="K2842" s="350"/>
    </row>
    <row r="2843" spans="1:11" ht="15" outlineLevel="2">
      <c r="A2843" s="31"/>
      <c r="B2843" s="113"/>
      <c r="C2843" s="6"/>
      <c r="D2843" s="71"/>
      <c r="E2843" s="71"/>
      <c r="F2843" s="97"/>
      <c r="K2843" s="350"/>
    </row>
    <row r="2844" spans="1:11" ht="20.100000000000001" customHeight="1" outlineLevel="2">
      <c r="A2844" s="52" t="s">
        <v>2887</v>
      </c>
      <c r="B2844" s="300" t="s">
        <v>2888</v>
      </c>
      <c r="C2844" s="6"/>
      <c r="D2844" s="71"/>
      <c r="E2844" s="71"/>
      <c r="F2844" s="97"/>
      <c r="K2844" s="350"/>
    </row>
    <row r="2845" spans="1:11" ht="71.25" outlineLevel="2">
      <c r="A2845" s="31" t="s">
        <v>2889</v>
      </c>
      <c r="B2845" s="113" t="s">
        <v>2890</v>
      </c>
      <c r="C2845" s="6" t="s">
        <v>2870</v>
      </c>
      <c r="D2845" s="71">
        <v>5</v>
      </c>
      <c r="E2845" s="71"/>
      <c r="F2845" s="97">
        <f>TRUNC(D2845*E2845,2)</f>
        <v>0</v>
      </c>
      <c r="K2845" s="350"/>
    </row>
    <row r="2846" spans="1:11" ht="71.25" outlineLevel="2">
      <c r="A2846" s="31" t="s">
        <v>2891</v>
      </c>
      <c r="B2846" s="113" t="s">
        <v>2892</v>
      </c>
      <c r="C2846" s="6" t="s">
        <v>2870</v>
      </c>
      <c r="D2846" s="71">
        <v>2</v>
      </c>
      <c r="E2846" s="71"/>
      <c r="F2846" s="97">
        <f>TRUNC(D2846*E2846,2)</f>
        <v>0</v>
      </c>
      <c r="K2846" s="350"/>
    </row>
    <row r="2847" spans="1:11" ht="71.25" outlineLevel="2">
      <c r="A2847" s="31" t="s">
        <v>2893</v>
      </c>
      <c r="B2847" s="113" t="s">
        <v>2894</v>
      </c>
      <c r="C2847" s="6" t="s">
        <v>2870</v>
      </c>
      <c r="D2847" s="71">
        <v>2</v>
      </c>
      <c r="E2847" s="71"/>
      <c r="F2847" s="97">
        <f>TRUNC(D2847*E2847,2)</f>
        <v>0</v>
      </c>
      <c r="K2847" s="350"/>
    </row>
    <row r="2848" spans="1:11" ht="78.75" customHeight="1" outlineLevel="2">
      <c r="A2848" s="31" t="s">
        <v>2895</v>
      </c>
      <c r="B2848" s="113" t="s">
        <v>2896</v>
      </c>
      <c r="C2848" s="6" t="s">
        <v>2870</v>
      </c>
      <c r="D2848" s="71">
        <v>4</v>
      </c>
      <c r="E2848" s="71"/>
      <c r="F2848" s="97">
        <f>TRUNC(D2848*E2848,2)</f>
        <v>0</v>
      </c>
      <c r="K2848" s="350"/>
    </row>
    <row r="2849" spans="1:14" ht="22.5" customHeight="1" outlineLevel="2">
      <c r="A2849" s="31"/>
      <c r="B2849" s="113"/>
      <c r="C2849" s="6"/>
      <c r="D2849" s="71"/>
      <c r="E2849" s="71"/>
      <c r="F2849" s="97"/>
      <c r="K2849" s="350"/>
    </row>
    <row r="2850" spans="1:14" ht="20.100000000000001" customHeight="1" outlineLevel="2">
      <c r="A2850" s="52" t="s">
        <v>2897</v>
      </c>
      <c r="B2850" s="300" t="s">
        <v>2852</v>
      </c>
      <c r="C2850" s="6"/>
      <c r="D2850" s="71"/>
      <c r="E2850" s="71"/>
      <c r="F2850" s="97"/>
      <c r="K2850" s="350"/>
    </row>
    <row r="2851" spans="1:14" ht="20.100000000000001" customHeight="1" outlineLevel="2">
      <c r="A2851" s="31" t="s">
        <v>2898</v>
      </c>
      <c r="B2851" s="113" t="s">
        <v>2899</v>
      </c>
      <c r="C2851" s="6" t="s">
        <v>2900</v>
      </c>
      <c r="D2851" s="71">
        <v>36</v>
      </c>
      <c r="E2851" s="71"/>
      <c r="F2851" s="97">
        <f>TRUNC(D2851*E2851,2)</f>
        <v>0</v>
      </c>
      <c r="K2851" s="350"/>
    </row>
    <row r="2852" spans="1:14" ht="20.100000000000001" customHeight="1" outlineLevel="2">
      <c r="A2852" s="31"/>
      <c r="B2852" s="113"/>
      <c r="C2852" s="6"/>
      <c r="D2852" s="71"/>
      <c r="E2852" s="71"/>
      <c r="F2852" s="97"/>
      <c r="K2852" s="350"/>
    </row>
    <row r="2853" spans="1:14" ht="20.100000000000001" customHeight="1" outlineLevel="2">
      <c r="A2853" s="52" t="s">
        <v>2901</v>
      </c>
      <c r="B2853" s="300" t="s">
        <v>1903</v>
      </c>
      <c r="C2853" s="6"/>
      <c r="D2853" s="71"/>
      <c r="E2853" s="71"/>
      <c r="F2853" s="97"/>
      <c r="K2853" s="350"/>
    </row>
    <row r="2854" spans="1:14" ht="20.100000000000001" customHeight="1" outlineLevel="2">
      <c r="A2854" s="31" t="s">
        <v>2902</v>
      </c>
      <c r="B2854" s="113" t="s">
        <v>2903</v>
      </c>
      <c r="C2854" s="6" t="s">
        <v>2858</v>
      </c>
      <c r="D2854" s="71">
        <v>80</v>
      </c>
      <c r="E2854" s="71"/>
      <c r="F2854" s="97">
        <f>TRUNC(D2854*E2854,2)</f>
        <v>0</v>
      </c>
      <c r="K2854" s="350"/>
    </row>
    <row r="2855" spans="1:14" ht="20.100000000000001" customHeight="1" outlineLevel="1">
      <c r="A2855" s="31"/>
      <c r="B2855" s="113"/>
      <c r="C2855" s="6"/>
      <c r="D2855" s="71"/>
      <c r="E2855" s="71"/>
      <c r="F2855" s="97"/>
      <c r="K2855" s="350"/>
    </row>
    <row r="2856" spans="1:14" ht="20.100000000000001" customHeight="1" outlineLevel="1">
      <c r="A2856" s="159" t="s">
        <v>3069</v>
      </c>
      <c r="B2856" s="269" t="s">
        <v>3070</v>
      </c>
      <c r="C2856" s="199"/>
      <c r="D2856" s="171"/>
      <c r="E2856" s="171"/>
      <c r="F2856" s="197">
        <f>SUBTOTAL(9,F2857:F2860)</f>
        <v>0</v>
      </c>
      <c r="G2856" s="489" t="s">
        <v>2744</v>
      </c>
      <c r="H2856" s="462">
        <f>+F2856</f>
        <v>0</v>
      </c>
      <c r="K2856" s="350"/>
    </row>
    <row r="2857" spans="1:14" ht="20.100000000000001" customHeight="1" outlineLevel="2">
      <c r="A2857" s="189" t="s">
        <v>3071</v>
      </c>
      <c r="B2857" s="253" t="s">
        <v>3070</v>
      </c>
      <c r="C2857" s="271"/>
      <c r="D2857" s="71"/>
      <c r="E2857" s="172"/>
      <c r="F2857" s="188"/>
      <c r="K2857" s="350"/>
    </row>
    <row r="2858" spans="1:14" ht="71.25" outlineLevel="2">
      <c r="A2858" s="147" t="s">
        <v>3072</v>
      </c>
      <c r="B2858" s="182" t="s">
        <v>5323</v>
      </c>
      <c r="C2858" s="149" t="s">
        <v>307</v>
      </c>
      <c r="D2858" s="74">
        <v>1</v>
      </c>
      <c r="E2858" s="172"/>
      <c r="F2858" s="177">
        <f>TRUNC(D2858*E2858,2)</f>
        <v>0</v>
      </c>
      <c r="K2858" s="490"/>
    </row>
    <row r="2859" spans="1:14" ht="71.25" outlineLevel="2">
      <c r="A2859" s="147" t="s">
        <v>3073</v>
      </c>
      <c r="B2859" s="148" t="s">
        <v>5324</v>
      </c>
      <c r="C2859" s="149" t="s">
        <v>307</v>
      </c>
      <c r="D2859" s="74">
        <v>1</v>
      </c>
      <c r="E2859" s="172"/>
      <c r="F2859" s="177">
        <f>TRUNC(D2859*E2859,2)</f>
        <v>0</v>
      </c>
      <c r="K2859" s="490"/>
    </row>
    <row r="2860" spans="1:14" ht="20.100000000000001" customHeight="1" outlineLevel="1">
      <c r="A2860" s="31"/>
      <c r="B2860" s="113"/>
      <c r="C2860" s="6"/>
      <c r="D2860" s="71"/>
      <c r="E2860" s="71"/>
      <c r="F2860" s="97"/>
      <c r="K2860" s="350"/>
    </row>
    <row r="2861" spans="1:14" ht="20.100000000000001" customHeight="1" outlineLevel="1">
      <c r="A2861" s="159" t="s">
        <v>3476</v>
      </c>
      <c r="B2861" s="269" t="s">
        <v>3557</v>
      </c>
      <c r="C2861" s="199"/>
      <c r="D2861" s="171"/>
      <c r="E2861" s="171"/>
      <c r="F2861" s="197">
        <f>SUBTOTAL(9,F2862:F2935)</f>
        <v>0</v>
      </c>
      <c r="G2861" s="489" t="s">
        <v>2744</v>
      </c>
      <c r="H2861" s="462">
        <f>+F2861</f>
        <v>0</v>
      </c>
      <c r="K2861" s="350"/>
    </row>
    <row r="2862" spans="1:14" s="492" customFormat="1" ht="20.100000000000001" customHeight="1" outlineLevel="2">
      <c r="A2862" s="184" t="s">
        <v>3477</v>
      </c>
      <c r="B2862" s="190" t="s">
        <v>3482</v>
      </c>
      <c r="C2862" s="274"/>
      <c r="D2862" s="187"/>
      <c r="E2862" s="187"/>
      <c r="F2862" s="188"/>
      <c r="G2862" s="491"/>
      <c r="K2862" s="350"/>
      <c r="M2862" s="570"/>
      <c r="N2862" s="570"/>
    </row>
    <row r="2863" spans="1:14" s="493" customFormat="1" ht="42.75" outlineLevel="2">
      <c r="A2863" s="162" t="s">
        <v>3478</v>
      </c>
      <c r="B2863" s="182" t="s">
        <v>4629</v>
      </c>
      <c r="C2863" s="276" t="s">
        <v>545</v>
      </c>
      <c r="D2863" s="172">
        <v>1</v>
      </c>
      <c r="E2863" s="172"/>
      <c r="F2863" s="177">
        <f t="shared" ref="F2863:F2883" si="82">TRUNC(E2863*D2863,2)</f>
        <v>0</v>
      </c>
      <c r="G2863" s="491"/>
      <c r="K2863" s="350"/>
      <c r="M2863" s="571"/>
      <c r="N2863" s="571"/>
    </row>
    <row r="2864" spans="1:14" s="492" customFormat="1" ht="42.75" outlineLevel="2">
      <c r="A2864" s="162" t="s">
        <v>3479</v>
      </c>
      <c r="B2864" s="182" t="s">
        <v>4630</v>
      </c>
      <c r="C2864" s="276" t="s">
        <v>545</v>
      </c>
      <c r="D2864" s="172">
        <v>1</v>
      </c>
      <c r="E2864" s="172"/>
      <c r="F2864" s="177">
        <f t="shared" si="82"/>
        <v>0</v>
      </c>
      <c r="G2864" s="491"/>
      <c r="K2864" s="350"/>
      <c r="M2864" s="570"/>
      <c r="N2864" s="570"/>
    </row>
    <row r="2865" spans="1:14" s="492" customFormat="1" ht="42.75" outlineLevel="2">
      <c r="A2865" s="162" t="s">
        <v>3480</v>
      </c>
      <c r="B2865" s="182" t="s">
        <v>4631</v>
      </c>
      <c r="C2865" s="276" t="s">
        <v>545</v>
      </c>
      <c r="D2865" s="172">
        <v>1</v>
      </c>
      <c r="E2865" s="172"/>
      <c r="F2865" s="177">
        <f t="shared" si="82"/>
        <v>0</v>
      </c>
      <c r="G2865" s="491"/>
      <c r="K2865" s="350"/>
      <c r="M2865" s="570"/>
      <c r="N2865" s="570"/>
    </row>
    <row r="2866" spans="1:14" s="492" customFormat="1" ht="42.75" outlineLevel="2">
      <c r="A2866" s="162" t="s">
        <v>5331</v>
      </c>
      <c r="B2866" s="182" t="s">
        <v>4632</v>
      </c>
      <c r="C2866" s="276" t="s">
        <v>545</v>
      </c>
      <c r="D2866" s="172">
        <v>1</v>
      </c>
      <c r="E2866" s="172"/>
      <c r="F2866" s="177">
        <f t="shared" si="82"/>
        <v>0</v>
      </c>
      <c r="G2866" s="491"/>
      <c r="K2866" s="350"/>
      <c r="M2866" s="570"/>
      <c r="N2866" s="570"/>
    </row>
    <row r="2867" spans="1:14" s="492" customFormat="1" ht="42.75" outlineLevel="2">
      <c r="A2867" s="162" t="s">
        <v>5332</v>
      </c>
      <c r="B2867" s="182" t="s">
        <v>4633</v>
      </c>
      <c r="C2867" s="276" t="s">
        <v>545</v>
      </c>
      <c r="D2867" s="172">
        <v>1</v>
      </c>
      <c r="E2867" s="172"/>
      <c r="F2867" s="177">
        <f t="shared" si="82"/>
        <v>0</v>
      </c>
      <c r="G2867" s="491"/>
      <c r="K2867" s="350"/>
      <c r="M2867" s="570"/>
      <c r="N2867" s="570"/>
    </row>
    <row r="2868" spans="1:14" s="492" customFormat="1" ht="42.75" outlineLevel="2">
      <c r="A2868" s="162" t="s">
        <v>5333</v>
      </c>
      <c r="B2868" s="182" t="s">
        <v>4634</v>
      </c>
      <c r="C2868" s="276" t="s">
        <v>545</v>
      </c>
      <c r="D2868" s="172">
        <v>1</v>
      </c>
      <c r="E2868" s="172"/>
      <c r="F2868" s="177">
        <f t="shared" si="82"/>
        <v>0</v>
      </c>
      <c r="G2868" s="491"/>
      <c r="K2868" s="350"/>
      <c r="M2868" s="570"/>
      <c r="N2868" s="570"/>
    </row>
    <row r="2869" spans="1:14" s="492" customFormat="1" ht="42.75" outlineLevel="2">
      <c r="A2869" s="162" t="s">
        <v>5334</v>
      </c>
      <c r="B2869" s="182" t="s">
        <v>4635</v>
      </c>
      <c r="C2869" s="276" t="s">
        <v>545</v>
      </c>
      <c r="D2869" s="172">
        <v>1</v>
      </c>
      <c r="E2869" s="172"/>
      <c r="F2869" s="177">
        <f t="shared" si="82"/>
        <v>0</v>
      </c>
      <c r="G2869" s="491"/>
      <c r="K2869" s="350"/>
      <c r="M2869" s="570"/>
      <c r="N2869" s="570"/>
    </row>
    <row r="2870" spans="1:14" s="492" customFormat="1" ht="20.100000000000001" customHeight="1" outlineLevel="2">
      <c r="A2870" s="184"/>
      <c r="B2870" s="253"/>
      <c r="C2870" s="274"/>
      <c r="D2870" s="187"/>
      <c r="E2870" s="187"/>
      <c r="F2870" s="188"/>
      <c r="G2870" s="491"/>
      <c r="K2870" s="350"/>
      <c r="M2870" s="570"/>
      <c r="N2870" s="570"/>
    </row>
    <row r="2871" spans="1:14" s="492" customFormat="1" ht="20.100000000000001" customHeight="1" outlineLevel="2">
      <c r="A2871" s="184" t="s">
        <v>3481</v>
      </c>
      <c r="B2871" s="405" t="s">
        <v>3486</v>
      </c>
      <c r="C2871" s="274"/>
      <c r="D2871" s="187"/>
      <c r="E2871" s="187"/>
      <c r="F2871" s="188"/>
      <c r="G2871" s="491"/>
      <c r="K2871" s="350"/>
      <c r="M2871" s="570"/>
      <c r="N2871" s="570"/>
    </row>
    <row r="2872" spans="1:14" s="492" customFormat="1" ht="57" outlineLevel="2">
      <c r="A2872" s="162" t="s">
        <v>3483</v>
      </c>
      <c r="B2872" s="182" t="s">
        <v>3488</v>
      </c>
      <c r="C2872" s="276" t="s">
        <v>307</v>
      </c>
      <c r="D2872" s="172">
        <v>86</v>
      </c>
      <c r="E2872" s="172"/>
      <c r="F2872" s="177">
        <f t="shared" si="82"/>
        <v>0</v>
      </c>
      <c r="G2872" s="491"/>
      <c r="K2872" s="350"/>
      <c r="M2872" s="570"/>
      <c r="N2872" s="570"/>
    </row>
    <row r="2873" spans="1:14" s="492" customFormat="1" ht="42.75" outlineLevel="2">
      <c r="A2873" s="162" t="s">
        <v>3484</v>
      </c>
      <c r="B2873" s="182" t="s">
        <v>3489</v>
      </c>
      <c r="C2873" s="276" t="s">
        <v>307</v>
      </c>
      <c r="D2873" s="172">
        <v>86</v>
      </c>
      <c r="E2873" s="172"/>
      <c r="F2873" s="177">
        <f t="shared" si="82"/>
        <v>0</v>
      </c>
      <c r="G2873" s="491"/>
      <c r="K2873" s="350"/>
      <c r="M2873" s="570"/>
      <c r="N2873" s="570"/>
    </row>
    <row r="2874" spans="1:14" s="492" customFormat="1" ht="15" outlineLevel="2">
      <c r="A2874" s="162"/>
      <c r="B2874" s="182"/>
      <c r="C2874" s="276"/>
      <c r="D2874" s="172"/>
      <c r="E2874" s="172"/>
      <c r="F2874" s="177"/>
      <c r="G2874" s="491"/>
      <c r="K2874" s="350"/>
      <c r="M2874" s="570"/>
      <c r="N2874" s="570"/>
    </row>
    <row r="2875" spans="1:14" s="492" customFormat="1" ht="20.100000000000001" customHeight="1" outlineLevel="2">
      <c r="A2875" s="184" t="s">
        <v>3485</v>
      </c>
      <c r="B2875" s="253" t="s">
        <v>3491</v>
      </c>
      <c r="C2875" s="274"/>
      <c r="D2875" s="187"/>
      <c r="E2875" s="187"/>
      <c r="F2875" s="188"/>
      <c r="G2875" s="491"/>
      <c r="K2875" s="350"/>
      <c r="M2875" s="570"/>
      <c r="N2875" s="570"/>
    </row>
    <row r="2876" spans="1:14" s="492" customFormat="1" ht="57" outlineLevel="2">
      <c r="A2876" s="178" t="s">
        <v>3487</v>
      </c>
      <c r="B2876" s="182" t="s">
        <v>5335</v>
      </c>
      <c r="C2876" s="276" t="s">
        <v>73</v>
      </c>
      <c r="D2876" s="179">
        <v>211.25</v>
      </c>
      <c r="E2876" s="172"/>
      <c r="F2876" s="181">
        <f>TRUNC(E2876*D2876,2)</f>
        <v>0</v>
      </c>
      <c r="G2876" s="491"/>
      <c r="K2876" s="350"/>
      <c r="M2876" s="570"/>
      <c r="N2876" s="570"/>
    </row>
    <row r="2877" spans="1:14" s="492" customFormat="1" ht="15" outlineLevel="2">
      <c r="A2877" s="162"/>
      <c r="B2877" s="182"/>
      <c r="C2877" s="276"/>
      <c r="D2877" s="172"/>
      <c r="E2877" s="172"/>
      <c r="F2877" s="177"/>
      <c r="G2877" s="491"/>
      <c r="K2877" s="350"/>
      <c r="M2877" s="570"/>
      <c r="N2877" s="570"/>
    </row>
    <row r="2878" spans="1:14" s="492" customFormat="1" ht="20.100000000000001" customHeight="1" outlineLevel="2">
      <c r="A2878" s="184" t="s">
        <v>3490</v>
      </c>
      <c r="B2878" s="253" t="s">
        <v>3495</v>
      </c>
      <c r="C2878" s="274"/>
      <c r="D2878" s="187"/>
      <c r="E2878" s="187"/>
      <c r="F2878" s="188"/>
      <c r="G2878" s="491"/>
      <c r="K2878" s="350"/>
      <c r="M2878" s="570"/>
      <c r="N2878" s="570"/>
    </row>
    <row r="2879" spans="1:14" s="492" customFormat="1" ht="57" outlineLevel="2">
      <c r="A2879" s="178" t="s">
        <v>3492</v>
      </c>
      <c r="B2879" s="182" t="s">
        <v>3497</v>
      </c>
      <c r="C2879" s="276" t="s">
        <v>73</v>
      </c>
      <c r="D2879" s="179">
        <v>17.5</v>
      </c>
      <c r="E2879" s="172"/>
      <c r="F2879" s="181">
        <f t="shared" si="82"/>
        <v>0</v>
      </c>
      <c r="G2879" s="491"/>
      <c r="K2879" s="350"/>
      <c r="M2879" s="570"/>
      <c r="N2879" s="570"/>
    </row>
    <row r="2880" spans="1:14" s="492" customFormat="1" ht="57" outlineLevel="2">
      <c r="A2880" s="178" t="s">
        <v>3493</v>
      </c>
      <c r="B2880" s="182" t="s">
        <v>5336</v>
      </c>
      <c r="C2880" s="276" t="s">
        <v>73</v>
      </c>
      <c r="D2880" s="179">
        <v>146.6</v>
      </c>
      <c r="E2880" s="172"/>
      <c r="F2880" s="181">
        <f t="shared" si="82"/>
        <v>0</v>
      </c>
      <c r="G2880" s="491"/>
      <c r="K2880" s="350"/>
      <c r="M2880" s="570"/>
      <c r="N2880" s="570"/>
    </row>
    <row r="2881" spans="1:14" s="492" customFormat="1" ht="15" outlineLevel="2">
      <c r="A2881" s="178"/>
      <c r="B2881" s="182"/>
      <c r="C2881" s="276"/>
      <c r="D2881" s="179"/>
      <c r="E2881" s="180"/>
      <c r="F2881" s="181"/>
      <c r="G2881" s="491"/>
      <c r="K2881" s="350"/>
      <c r="M2881" s="570"/>
      <c r="N2881" s="570"/>
    </row>
    <row r="2882" spans="1:14" s="492" customFormat="1" ht="28.5" customHeight="1" outlineLevel="2">
      <c r="A2882" s="524" t="s">
        <v>3494</v>
      </c>
      <c r="B2882" s="525" t="s">
        <v>3499</v>
      </c>
      <c r="C2882" s="526"/>
      <c r="D2882" s="527"/>
      <c r="E2882" s="528"/>
      <c r="F2882" s="529"/>
      <c r="G2882" s="491"/>
      <c r="K2882" s="350"/>
      <c r="M2882" s="570"/>
      <c r="N2882" s="570"/>
    </row>
    <row r="2883" spans="1:14" s="492" customFormat="1" ht="57" outlineLevel="2">
      <c r="A2883" s="178" t="s">
        <v>3496</v>
      </c>
      <c r="B2883" s="182" t="s">
        <v>3501</v>
      </c>
      <c r="C2883" s="276" t="s">
        <v>307</v>
      </c>
      <c r="D2883" s="179">
        <v>4</v>
      </c>
      <c r="E2883" s="172"/>
      <c r="F2883" s="181">
        <f t="shared" si="82"/>
        <v>0</v>
      </c>
      <c r="G2883" s="491"/>
      <c r="K2883" s="350"/>
      <c r="M2883" s="570"/>
      <c r="N2883" s="570"/>
    </row>
    <row r="2884" spans="1:14" s="492" customFormat="1" ht="20.100000000000001" customHeight="1" outlineLevel="2">
      <c r="A2884" s="162"/>
      <c r="B2884" s="282"/>
      <c r="C2884" s="276"/>
      <c r="D2884" s="172"/>
      <c r="E2884" s="172"/>
      <c r="F2884" s="177"/>
      <c r="G2884" s="491"/>
      <c r="K2884" s="350"/>
      <c r="M2884" s="570"/>
      <c r="N2884" s="570"/>
    </row>
    <row r="2885" spans="1:14" s="492" customFormat="1" ht="20.100000000000001" customHeight="1" outlineLevel="2">
      <c r="A2885" s="184" t="s">
        <v>3498</v>
      </c>
      <c r="B2885" s="190" t="s">
        <v>3503</v>
      </c>
      <c r="C2885" s="274"/>
      <c r="D2885" s="530"/>
      <c r="E2885" s="187"/>
      <c r="F2885" s="188"/>
      <c r="G2885" s="491"/>
      <c r="K2885" s="350"/>
      <c r="M2885" s="570"/>
      <c r="N2885" s="570"/>
    </row>
    <row r="2886" spans="1:14" s="493" customFormat="1" ht="80.25" customHeight="1" outlineLevel="2">
      <c r="A2886" s="147" t="s">
        <v>3500</v>
      </c>
      <c r="B2886" s="148" t="s">
        <v>5337</v>
      </c>
      <c r="C2886" s="276" t="s">
        <v>73</v>
      </c>
      <c r="D2886" s="531">
        <v>49.1</v>
      </c>
      <c r="E2886" s="172"/>
      <c r="F2886" s="177">
        <f>TRUNC(E2886*D2886,2)</f>
        <v>0</v>
      </c>
      <c r="G2886" s="494"/>
      <c r="K2886" s="350"/>
      <c r="M2886" s="571"/>
      <c r="N2886" s="571"/>
    </row>
    <row r="2887" spans="1:14" s="493" customFormat="1" ht="20.100000000000001" customHeight="1" outlineLevel="2">
      <c r="A2887" s="433"/>
      <c r="B2887" s="532"/>
      <c r="C2887" s="533"/>
      <c r="D2887" s="534"/>
      <c r="E2887" s="534"/>
      <c r="F2887" s="535"/>
      <c r="G2887" s="494"/>
      <c r="K2887" s="350"/>
      <c r="M2887" s="571"/>
      <c r="N2887" s="571"/>
    </row>
    <row r="2888" spans="1:14" s="493" customFormat="1" ht="20.100000000000001" customHeight="1" outlineLevel="2">
      <c r="A2888" s="536" t="s">
        <v>3502</v>
      </c>
      <c r="B2888" s="270" t="s">
        <v>3506</v>
      </c>
      <c r="C2888" s="533"/>
      <c r="D2888" s="534"/>
      <c r="E2888" s="534"/>
      <c r="F2888" s="537"/>
      <c r="G2888" s="494"/>
      <c r="K2888" s="350"/>
      <c r="M2888" s="571"/>
      <c r="N2888" s="571"/>
    </row>
    <row r="2889" spans="1:14" s="493" customFormat="1" ht="57" outlineLevel="2">
      <c r="A2889" s="147" t="s">
        <v>3504</v>
      </c>
      <c r="B2889" s="282" t="s">
        <v>3508</v>
      </c>
      <c r="C2889" s="276" t="s">
        <v>307</v>
      </c>
      <c r="D2889" s="538">
        <v>4</v>
      </c>
      <c r="E2889" s="172"/>
      <c r="F2889" s="539">
        <f>TRUNC(E2889*D2889,2)</f>
        <v>0</v>
      </c>
      <c r="G2889" s="494"/>
      <c r="K2889" s="350"/>
      <c r="M2889" s="571"/>
      <c r="N2889" s="571"/>
    </row>
    <row r="2890" spans="1:14" s="493" customFormat="1" ht="20.100000000000001" customHeight="1" outlineLevel="2">
      <c r="A2890" s="147"/>
      <c r="B2890" s="282"/>
      <c r="C2890" s="540"/>
      <c r="D2890" s="541"/>
      <c r="E2890" s="542"/>
      <c r="F2890" s="539"/>
      <c r="G2890" s="494"/>
      <c r="K2890" s="350"/>
      <c r="M2890" s="571"/>
      <c r="N2890" s="571"/>
    </row>
    <row r="2891" spans="1:14" s="496" customFormat="1" ht="20.100000000000001" customHeight="1" outlineLevel="2">
      <c r="A2891" s="189" t="s">
        <v>3505</v>
      </c>
      <c r="B2891" s="414" t="s">
        <v>3510</v>
      </c>
      <c r="C2891" s="543"/>
      <c r="D2891" s="190"/>
      <c r="E2891" s="544"/>
      <c r="F2891" s="545"/>
      <c r="G2891" s="495"/>
      <c r="K2891" s="350"/>
      <c r="M2891" s="572"/>
      <c r="N2891" s="572"/>
    </row>
    <row r="2892" spans="1:14" s="493" customFormat="1" ht="57" outlineLevel="2">
      <c r="A2892" s="147" t="s">
        <v>3507</v>
      </c>
      <c r="B2892" s="282" t="s">
        <v>3512</v>
      </c>
      <c r="C2892" s="276" t="s">
        <v>307</v>
      </c>
      <c r="D2892" s="538">
        <v>5</v>
      </c>
      <c r="E2892" s="172"/>
      <c r="F2892" s="539">
        <f>TRUNC(E2892*D2892,2)</f>
        <v>0</v>
      </c>
      <c r="G2892" s="494"/>
      <c r="K2892" s="350"/>
      <c r="M2892" s="571"/>
      <c r="N2892" s="571"/>
    </row>
    <row r="2893" spans="1:14" s="493" customFormat="1" ht="57" outlineLevel="2">
      <c r="A2893" s="147" t="s">
        <v>5338</v>
      </c>
      <c r="B2893" s="282" t="s">
        <v>3513</v>
      </c>
      <c r="C2893" s="276" t="s">
        <v>307</v>
      </c>
      <c r="D2893" s="538">
        <v>4</v>
      </c>
      <c r="E2893" s="172"/>
      <c r="F2893" s="539">
        <f>TRUNC(E2893*D2893,2)</f>
        <v>0</v>
      </c>
      <c r="G2893" s="494"/>
      <c r="K2893" s="350"/>
      <c r="M2893" s="571"/>
      <c r="N2893" s="571"/>
    </row>
    <row r="2894" spans="1:14" s="493" customFormat="1" ht="20.100000000000001" customHeight="1" outlineLevel="2">
      <c r="A2894" s="147"/>
      <c r="B2894" s="282"/>
      <c r="C2894" s="540"/>
      <c r="D2894" s="541"/>
      <c r="E2894" s="542"/>
      <c r="F2894" s="539"/>
      <c r="G2894" s="494"/>
      <c r="K2894" s="350"/>
      <c r="M2894" s="571"/>
      <c r="N2894" s="571"/>
    </row>
    <row r="2895" spans="1:14" s="493" customFormat="1" ht="20.100000000000001" customHeight="1" outlineLevel="2">
      <c r="A2895" s="189" t="s">
        <v>3509</v>
      </c>
      <c r="B2895" s="414" t="s">
        <v>3515</v>
      </c>
      <c r="C2895" s="543"/>
      <c r="D2895" s="190"/>
      <c r="E2895" s="544"/>
      <c r="F2895" s="545"/>
      <c r="G2895" s="495"/>
      <c r="K2895" s="350"/>
      <c r="M2895" s="571"/>
      <c r="N2895" s="571"/>
    </row>
    <row r="2896" spans="1:14" s="493" customFormat="1" ht="71.25" outlineLevel="2">
      <c r="A2896" s="147" t="s">
        <v>3511</v>
      </c>
      <c r="B2896" s="282" t="s">
        <v>5339</v>
      </c>
      <c r="C2896" s="276" t="s">
        <v>73</v>
      </c>
      <c r="D2896" s="538">
        <v>146</v>
      </c>
      <c r="E2896" s="172"/>
      <c r="F2896" s="539">
        <f>TRUNC(E2896*D2896,2)</f>
        <v>0</v>
      </c>
      <c r="G2896" s="494"/>
      <c r="K2896" s="350"/>
      <c r="M2896" s="571"/>
      <c r="N2896" s="571"/>
    </row>
    <row r="2897" spans="1:14" s="493" customFormat="1" ht="20.100000000000001" customHeight="1" outlineLevel="2">
      <c r="A2897" s="147"/>
      <c r="B2897" s="282"/>
      <c r="C2897" s="540"/>
      <c r="D2897" s="541"/>
      <c r="E2897" s="542"/>
      <c r="F2897" s="539"/>
      <c r="G2897" s="494"/>
      <c r="K2897" s="350"/>
      <c r="M2897" s="571"/>
      <c r="N2897" s="571"/>
    </row>
    <row r="2898" spans="1:14" s="493" customFormat="1" ht="20.100000000000001" customHeight="1" outlineLevel="2">
      <c r="A2898" s="189" t="s">
        <v>3514</v>
      </c>
      <c r="B2898" s="414" t="s">
        <v>3518</v>
      </c>
      <c r="C2898" s="543"/>
      <c r="D2898" s="190"/>
      <c r="E2898" s="544"/>
      <c r="F2898" s="545"/>
      <c r="G2898" s="494"/>
      <c r="K2898" s="350"/>
      <c r="M2898" s="571"/>
      <c r="N2898" s="571"/>
    </row>
    <row r="2899" spans="1:14" s="493" customFormat="1" ht="85.5" outlineLevel="2">
      <c r="A2899" s="147" t="s">
        <v>3516</v>
      </c>
      <c r="B2899" s="282" t="s">
        <v>5340</v>
      </c>
      <c r="C2899" s="276" t="s">
        <v>73</v>
      </c>
      <c r="D2899" s="538">
        <v>682</v>
      </c>
      <c r="E2899" s="172"/>
      <c r="F2899" s="539">
        <f>TRUNC(E2899*D2899,2)</f>
        <v>0</v>
      </c>
      <c r="G2899" s="494"/>
      <c r="K2899" s="350"/>
      <c r="M2899" s="571"/>
      <c r="N2899" s="571"/>
    </row>
    <row r="2900" spans="1:14" s="493" customFormat="1" ht="15" outlineLevel="2">
      <c r="A2900" s="147"/>
      <c r="B2900" s="282"/>
      <c r="C2900" s="540"/>
      <c r="D2900" s="541"/>
      <c r="E2900" s="542"/>
      <c r="F2900" s="539"/>
      <c r="G2900" s="494"/>
      <c r="K2900" s="350"/>
      <c r="M2900" s="571"/>
      <c r="N2900" s="571"/>
    </row>
    <row r="2901" spans="1:14" s="493" customFormat="1" ht="20.100000000000001" customHeight="1" outlineLevel="2">
      <c r="A2901" s="189" t="s">
        <v>3517</v>
      </c>
      <c r="B2901" s="414" t="s">
        <v>3521</v>
      </c>
      <c r="C2901" s="543"/>
      <c r="D2901" s="190"/>
      <c r="E2901" s="544"/>
      <c r="F2901" s="545"/>
      <c r="G2901" s="494"/>
      <c r="K2901" s="350"/>
      <c r="M2901" s="571"/>
      <c r="N2901" s="571"/>
    </row>
    <row r="2902" spans="1:14" s="493" customFormat="1" ht="71.25" outlineLevel="2">
      <c r="A2902" s="147" t="s">
        <v>3519</v>
      </c>
      <c r="B2902" s="282" t="s">
        <v>3522</v>
      </c>
      <c r="C2902" s="276" t="s">
        <v>307</v>
      </c>
      <c r="D2902" s="538">
        <v>2</v>
      </c>
      <c r="E2902" s="172"/>
      <c r="F2902" s="539">
        <f>TRUNC(E2902*D2902,2)</f>
        <v>0</v>
      </c>
      <c r="G2902" s="494"/>
      <c r="K2902" s="350"/>
      <c r="M2902" s="571"/>
      <c r="N2902" s="571"/>
    </row>
    <row r="2903" spans="1:14" s="493" customFormat="1" ht="20.100000000000001" customHeight="1" outlineLevel="2">
      <c r="A2903" s="433"/>
      <c r="B2903" s="546"/>
      <c r="C2903" s="547"/>
      <c r="D2903" s="548"/>
      <c r="E2903" s="172"/>
      <c r="F2903" s="549"/>
      <c r="G2903" s="494"/>
      <c r="K2903" s="350"/>
      <c r="M2903" s="571"/>
      <c r="N2903" s="571"/>
    </row>
    <row r="2904" spans="1:14" s="493" customFormat="1" ht="20.100000000000001" customHeight="1" outlineLevel="2">
      <c r="A2904" s="189" t="s">
        <v>3520</v>
      </c>
      <c r="B2904" s="190" t="s">
        <v>3524</v>
      </c>
      <c r="C2904" s="543"/>
      <c r="D2904" s="190"/>
      <c r="E2904" s="172"/>
      <c r="F2904" s="545"/>
      <c r="G2904" s="494"/>
      <c r="K2904" s="350"/>
      <c r="M2904" s="571"/>
      <c r="N2904" s="571"/>
    </row>
    <row r="2905" spans="1:14" s="493" customFormat="1" ht="49.5" customHeight="1" outlineLevel="2">
      <c r="A2905" s="147" t="s">
        <v>5496</v>
      </c>
      <c r="B2905" s="282" t="s">
        <v>5497</v>
      </c>
      <c r="C2905" s="276" t="s">
        <v>307</v>
      </c>
      <c r="D2905" s="538">
        <v>4</v>
      </c>
      <c r="E2905" s="172"/>
      <c r="F2905" s="539">
        <f>TRUNC(E2905*D2905,2)</f>
        <v>0</v>
      </c>
      <c r="G2905" s="494"/>
      <c r="K2905" s="350"/>
      <c r="M2905" s="571"/>
      <c r="N2905" s="571"/>
    </row>
    <row r="2906" spans="1:14" s="493" customFormat="1" ht="20.100000000000001" customHeight="1" outlineLevel="2">
      <c r="A2906" s="147" t="s">
        <v>5341</v>
      </c>
      <c r="B2906" s="282" t="s">
        <v>3526</v>
      </c>
      <c r="C2906" s="276" t="s">
        <v>307</v>
      </c>
      <c r="D2906" s="538">
        <v>4</v>
      </c>
      <c r="E2906" s="172"/>
      <c r="F2906" s="539">
        <f>TRUNC(E2906*D2906,2)</f>
        <v>0</v>
      </c>
      <c r="G2906" s="494"/>
      <c r="K2906" s="350"/>
      <c r="M2906" s="571"/>
      <c r="N2906" s="571"/>
    </row>
    <row r="2907" spans="1:14" s="493" customFormat="1" ht="71.25" outlineLevel="2">
      <c r="A2907" s="147" t="s">
        <v>5342</v>
      </c>
      <c r="B2907" s="282" t="s">
        <v>3527</v>
      </c>
      <c r="C2907" s="276" t="s">
        <v>307</v>
      </c>
      <c r="D2907" s="538">
        <v>4</v>
      </c>
      <c r="E2907" s="172"/>
      <c r="F2907" s="539">
        <f>TRUNC(E2907*D2907,2)</f>
        <v>0</v>
      </c>
      <c r="G2907" s="494"/>
      <c r="K2907" s="350"/>
      <c r="M2907" s="571"/>
      <c r="N2907" s="571"/>
    </row>
    <row r="2908" spans="1:14" s="493" customFormat="1" ht="20.100000000000001" customHeight="1" outlineLevel="2">
      <c r="A2908" s="147"/>
      <c r="B2908" s="282"/>
      <c r="C2908" s="540"/>
      <c r="D2908" s="541"/>
      <c r="E2908" s="172"/>
      <c r="F2908" s="539"/>
      <c r="G2908" s="494"/>
      <c r="K2908" s="350"/>
      <c r="M2908" s="571"/>
      <c r="N2908" s="571"/>
    </row>
    <row r="2909" spans="1:14" s="493" customFormat="1" ht="20.100000000000001" customHeight="1" outlineLevel="2">
      <c r="A2909" s="189" t="s">
        <v>3523</v>
      </c>
      <c r="B2909" s="414" t="s">
        <v>3529</v>
      </c>
      <c r="C2909" s="543"/>
      <c r="D2909" s="190"/>
      <c r="E2909" s="172"/>
      <c r="F2909" s="545"/>
      <c r="G2909" s="494"/>
      <c r="K2909" s="350"/>
      <c r="M2909" s="571"/>
      <c r="N2909" s="571"/>
    </row>
    <row r="2910" spans="1:14" s="493" customFormat="1" ht="57" outlineLevel="2">
      <c r="A2910" s="147" t="s">
        <v>3525</v>
      </c>
      <c r="B2910" s="282" t="s">
        <v>3531</v>
      </c>
      <c r="C2910" s="540" t="s">
        <v>545</v>
      </c>
      <c r="D2910" s="538">
        <v>1</v>
      </c>
      <c r="E2910" s="172"/>
      <c r="F2910" s="539">
        <f>TRUNC(E2910*D2910,2)</f>
        <v>0</v>
      </c>
      <c r="G2910" s="494"/>
      <c r="K2910" s="350"/>
      <c r="M2910" s="571"/>
      <c r="N2910" s="571"/>
    </row>
    <row r="2911" spans="1:14" s="493" customFormat="1" ht="20.100000000000001" customHeight="1" outlineLevel="2">
      <c r="A2911" s="147"/>
      <c r="B2911" s="282"/>
      <c r="C2911" s="540"/>
      <c r="D2911" s="541"/>
      <c r="E2911" s="172"/>
      <c r="F2911" s="539"/>
      <c r="G2911" s="494"/>
      <c r="K2911" s="350"/>
      <c r="M2911" s="571"/>
      <c r="N2911" s="571"/>
    </row>
    <row r="2912" spans="1:14" s="493" customFormat="1" ht="20.100000000000001" customHeight="1" outlineLevel="2">
      <c r="A2912" s="189" t="s">
        <v>3528</v>
      </c>
      <c r="B2912" s="414" t="s">
        <v>3533</v>
      </c>
      <c r="C2912" s="543"/>
      <c r="D2912" s="190"/>
      <c r="E2912" s="172"/>
      <c r="F2912" s="545"/>
      <c r="G2912" s="494"/>
      <c r="K2912" s="350"/>
      <c r="M2912" s="571"/>
      <c r="N2912" s="571"/>
    </row>
    <row r="2913" spans="1:14" s="493" customFormat="1" ht="57" outlineLevel="2">
      <c r="A2913" s="147" t="s">
        <v>3530</v>
      </c>
      <c r="B2913" s="282" t="s">
        <v>3535</v>
      </c>
      <c r="C2913" s="540" t="s">
        <v>307</v>
      </c>
      <c r="D2913" s="538">
        <v>7</v>
      </c>
      <c r="E2913" s="172"/>
      <c r="F2913" s="539">
        <f>TRUNC(E2913*D2913,2)</f>
        <v>0</v>
      </c>
      <c r="G2913" s="494"/>
      <c r="K2913" s="350"/>
      <c r="M2913" s="571"/>
      <c r="N2913" s="571"/>
    </row>
    <row r="2914" spans="1:14" s="493" customFormat="1" ht="20.100000000000001" customHeight="1" outlineLevel="2">
      <c r="A2914" s="147"/>
      <c r="B2914" s="282"/>
      <c r="C2914" s="540"/>
      <c r="D2914" s="541"/>
      <c r="E2914" s="542"/>
      <c r="F2914" s="539"/>
      <c r="G2914" s="494"/>
      <c r="K2914" s="350"/>
      <c r="M2914" s="571"/>
      <c r="N2914" s="571"/>
    </row>
    <row r="2915" spans="1:14" s="493" customFormat="1" ht="20.100000000000001" customHeight="1" outlineLevel="2">
      <c r="A2915" s="189" t="s">
        <v>3532</v>
      </c>
      <c r="B2915" s="190" t="s">
        <v>3537</v>
      </c>
      <c r="C2915" s="543"/>
      <c r="D2915" s="190"/>
      <c r="E2915" s="544"/>
      <c r="F2915" s="545"/>
      <c r="G2915" s="494"/>
      <c r="K2915" s="350"/>
      <c r="M2915" s="571"/>
      <c r="N2915" s="571"/>
    </row>
    <row r="2916" spans="1:14" s="493" customFormat="1" ht="91.5" customHeight="1" outlineLevel="2">
      <c r="A2916" s="147" t="s">
        <v>3534</v>
      </c>
      <c r="B2916" s="282" t="s">
        <v>3539</v>
      </c>
      <c r="C2916" s="540" t="s">
        <v>545</v>
      </c>
      <c r="D2916" s="538">
        <v>1</v>
      </c>
      <c r="E2916" s="172"/>
      <c r="F2916" s="539">
        <f>TRUNC(E2916*D2916,2)</f>
        <v>0</v>
      </c>
      <c r="G2916" s="494"/>
      <c r="K2916" s="350"/>
      <c r="M2916" s="571"/>
      <c r="N2916" s="571"/>
    </row>
    <row r="2917" spans="1:14" s="493" customFormat="1" ht="20.100000000000001" customHeight="1" outlineLevel="2">
      <c r="A2917" s="147"/>
      <c r="B2917" s="282"/>
      <c r="C2917" s="540"/>
      <c r="D2917" s="541"/>
      <c r="E2917" s="172"/>
      <c r="F2917" s="539"/>
      <c r="G2917" s="494"/>
      <c r="K2917" s="350"/>
      <c r="M2917" s="571"/>
      <c r="N2917" s="571"/>
    </row>
    <row r="2918" spans="1:14" s="493" customFormat="1" ht="20.100000000000001" customHeight="1" outlineLevel="2">
      <c r="A2918" s="189" t="s">
        <v>3536</v>
      </c>
      <c r="B2918" s="414" t="s">
        <v>3541</v>
      </c>
      <c r="C2918" s="543"/>
      <c r="D2918" s="190"/>
      <c r="E2918" s="172"/>
      <c r="F2918" s="545"/>
      <c r="G2918" s="494"/>
      <c r="K2918" s="350"/>
      <c r="M2918" s="571"/>
      <c r="N2918" s="571"/>
    </row>
    <row r="2919" spans="1:14" s="493" customFormat="1" ht="42.75" outlineLevel="2">
      <c r="A2919" s="147" t="s">
        <v>3538</v>
      </c>
      <c r="B2919" s="282" t="s">
        <v>3543</v>
      </c>
      <c r="C2919" s="540" t="s">
        <v>545</v>
      </c>
      <c r="D2919" s="538">
        <v>1</v>
      </c>
      <c r="E2919" s="172"/>
      <c r="F2919" s="539">
        <f>TRUNC(E2919*D2919,2)</f>
        <v>0</v>
      </c>
      <c r="G2919" s="494"/>
      <c r="K2919" s="350"/>
      <c r="M2919" s="571"/>
      <c r="N2919" s="571"/>
    </row>
    <row r="2920" spans="1:14" s="493" customFormat="1" ht="20.100000000000001" customHeight="1" outlineLevel="2">
      <c r="A2920" s="147"/>
      <c r="B2920" s="282"/>
      <c r="C2920" s="540"/>
      <c r="D2920" s="541"/>
      <c r="E2920" s="172"/>
      <c r="F2920" s="539"/>
      <c r="G2920" s="494"/>
      <c r="K2920" s="350"/>
      <c r="M2920" s="571"/>
      <c r="N2920" s="571"/>
    </row>
    <row r="2921" spans="1:14" s="493" customFormat="1" ht="20.100000000000001" customHeight="1" outlineLevel="2">
      <c r="A2921" s="189" t="s">
        <v>3540</v>
      </c>
      <c r="B2921" s="414" t="s">
        <v>3233</v>
      </c>
      <c r="C2921" s="543"/>
      <c r="D2921" s="190"/>
      <c r="E2921" s="172"/>
      <c r="F2921" s="545"/>
      <c r="G2921" s="494"/>
      <c r="K2921" s="350"/>
      <c r="M2921" s="571"/>
      <c r="N2921" s="571"/>
    </row>
    <row r="2922" spans="1:14" s="493" customFormat="1" ht="28.5" outlineLevel="2">
      <c r="A2922" s="147" t="s">
        <v>3542</v>
      </c>
      <c r="B2922" s="282" t="s">
        <v>3546</v>
      </c>
      <c r="C2922" s="540" t="s">
        <v>545</v>
      </c>
      <c r="D2922" s="538">
        <v>1</v>
      </c>
      <c r="E2922" s="172"/>
      <c r="F2922" s="539">
        <f>TRUNC(E2922*D2922,2)</f>
        <v>0</v>
      </c>
      <c r="G2922" s="494"/>
      <c r="K2922" s="350"/>
      <c r="M2922" s="571"/>
      <c r="N2922" s="571"/>
    </row>
    <row r="2923" spans="1:14" s="493" customFormat="1" ht="20.100000000000001" customHeight="1" outlineLevel="2">
      <c r="A2923" s="147"/>
      <c r="B2923" s="282"/>
      <c r="C2923" s="540"/>
      <c r="D2923" s="541"/>
      <c r="E2923" s="172"/>
      <c r="F2923" s="539"/>
      <c r="G2923" s="494"/>
      <c r="K2923" s="350"/>
      <c r="M2923" s="571"/>
      <c r="N2923" s="571"/>
    </row>
    <row r="2924" spans="1:14" s="493" customFormat="1" ht="20.100000000000001" customHeight="1" outlineLevel="2">
      <c r="A2924" s="189" t="s">
        <v>3544</v>
      </c>
      <c r="B2924" s="414" t="s">
        <v>3234</v>
      </c>
      <c r="C2924" s="543"/>
      <c r="D2924" s="190"/>
      <c r="E2924" s="172"/>
      <c r="F2924" s="545"/>
      <c r="G2924" s="494"/>
      <c r="K2924" s="350"/>
      <c r="M2924" s="571"/>
      <c r="N2924" s="571"/>
    </row>
    <row r="2925" spans="1:14" s="493" customFormat="1" ht="28.5" outlineLevel="2">
      <c r="A2925" s="147" t="s">
        <v>3545</v>
      </c>
      <c r="B2925" s="282" t="s">
        <v>3549</v>
      </c>
      <c r="C2925" s="540" t="s">
        <v>545</v>
      </c>
      <c r="D2925" s="538">
        <v>1</v>
      </c>
      <c r="E2925" s="172"/>
      <c r="F2925" s="539">
        <f>TRUNC(E2925*D2925,2)</f>
        <v>0</v>
      </c>
      <c r="G2925" s="494"/>
      <c r="K2925" s="350"/>
      <c r="M2925" s="571"/>
      <c r="N2925" s="571"/>
    </row>
    <row r="2926" spans="1:14" s="493" customFormat="1" ht="20.100000000000001" customHeight="1" outlineLevel="2">
      <c r="A2926" s="433"/>
      <c r="B2926" s="546"/>
      <c r="C2926" s="547"/>
      <c r="D2926" s="548"/>
      <c r="E2926" s="172"/>
      <c r="F2926" s="549"/>
      <c r="G2926" s="494"/>
      <c r="K2926" s="350"/>
      <c r="M2926" s="571"/>
      <c r="N2926" s="571"/>
    </row>
    <row r="2927" spans="1:14" s="493" customFormat="1" ht="20.100000000000001" customHeight="1" outlineLevel="2">
      <c r="A2927" s="189" t="s">
        <v>3547</v>
      </c>
      <c r="B2927" s="414" t="s">
        <v>2852</v>
      </c>
      <c r="C2927" s="543"/>
      <c r="D2927" s="190"/>
      <c r="E2927" s="172"/>
      <c r="F2927" s="545"/>
      <c r="G2927" s="494"/>
      <c r="K2927" s="350"/>
      <c r="M2927" s="571"/>
      <c r="N2927" s="571"/>
    </row>
    <row r="2928" spans="1:14" s="493" customFormat="1" ht="20.100000000000001" customHeight="1" outlineLevel="2">
      <c r="A2928" s="147" t="s">
        <v>3548</v>
      </c>
      <c r="B2928" s="282" t="s">
        <v>3552</v>
      </c>
      <c r="C2928" s="540" t="s">
        <v>408</v>
      </c>
      <c r="D2928" s="538">
        <v>36</v>
      </c>
      <c r="E2928" s="172"/>
      <c r="F2928" s="539">
        <f>TRUNC(E2928*D2928,2)</f>
        <v>0</v>
      </c>
      <c r="G2928" s="494"/>
      <c r="K2928" s="350"/>
      <c r="M2928" s="571"/>
      <c r="N2928" s="571"/>
    </row>
    <row r="2929" spans="1:14" s="493" customFormat="1" ht="20.100000000000001" customHeight="1" outlineLevel="2">
      <c r="A2929" s="147"/>
      <c r="B2929" s="282"/>
      <c r="C2929" s="540"/>
      <c r="D2929" s="541"/>
      <c r="E2929" s="172"/>
      <c r="F2929" s="539"/>
      <c r="G2929" s="494"/>
      <c r="K2929" s="350"/>
      <c r="M2929" s="571"/>
      <c r="N2929" s="571"/>
    </row>
    <row r="2930" spans="1:14" s="493" customFormat="1" ht="20.100000000000001" customHeight="1" outlineLevel="2">
      <c r="A2930" s="189" t="s">
        <v>3550</v>
      </c>
      <c r="B2930" s="414" t="s">
        <v>3235</v>
      </c>
      <c r="C2930" s="543"/>
      <c r="D2930" s="190"/>
      <c r="E2930" s="172"/>
      <c r="F2930" s="545"/>
      <c r="G2930" s="494"/>
      <c r="K2930" s="350"/>
      <c r="M2930" s="571"/>
      <c r="N2930" s="571"/>
    </row>
    <row r="2931" spans="1:14" s="493" customFormat="1" ht="20.100000000000001" customHeight="1" outlineLevel="2">
      <c r="A2931" s="147" t="s">
        <v>3551</v>
      </c>
      <c r="B2931" s="282" t="s">
        <v>3074</v>
      </c>
      <c r="C2931" s="540" t="s">
        <v>545</v>
      </c>
      <c r="D2931" s="538">
        <v>1</v>
      </c>
      <c r="E2931" s="172"/>
      <c r="F2931" s="539">
        <f>TRUNC(E2931*D2931,2)</f>
        <v>0</v>
      </c>
      <c r="G2931" s="494"/>
      <c r="K2931" s="350"/>
      <c r="M2931" s="571"/>
      <c r="N2931" s="571"/>
    </row>
    <row r="2932" spans="1:14" s="493" customFormat="1" ht="20.100000000000001" customHeight="1" outlineLevel="2">
      <c r="A2932" s="147"/>
      <c r="B2932" s="282"/>
      <c r="C2932" s="540"/>
      <c r="D2932" s="541"/>
      <c r="E2932" s="172"/>
      <c r="F2932" s="539"/>
      <c r="G2932" s="494"/>
      <c r="K2932" s="350"/>
      <c r="M2932" s="571"/>
      <c r="N2932" s="571"/>
    </row>
    <row r="2933" spans="1:14" s="493" customFormat="1" ht="20.100000000000001" customHeight="1" outlineLevel="2">
      <c r="A2933" s="189" t="s">
        <v>3553</v>
      </c>
      <c r="B2933" s="414" t="s">
        <v>3236</v>
      </c>
      <c r="C2933" s="543"/>
      <c r="D2933" s="190"/>
      <c r="E2933" s="172"/>
      <c r="F2933" s="545"/>
      <c r="G2933" s="494"/>
      <c r="K2933" s="350"/>
      <c r="M2933" s="571"/>
      <c r="N2933" s="571"/>
    </row>
    <row r="2934" spans="1:14" s="493" customFormat="1" ht="28.5" outlineLevel="2">
      <c r="A2934" s="147" t="s">
        <v>3554</v>
      </c>
      <c r="B2934" s="282" t="s">
        <v>3555</v>
      </c>
      <c r="C2934" s="540" t="s">
        <v>545</v>
      </c>
      <c r="D2934" s="538">
        <v>1</v>
      </c>
      <c r="E2934" s="172"/>
      <c r="F2934" s="539">
        <f>TRUNC(E2934*D2934,2)</f>
        <v>0</v>
      </c>
      <c r="G2934" s="494"/>
      <c r="K2934" s="350"/>
      <c r="M2934" s="571"/>
      <c r="N2934" s="571"/>
    </row>
    <row r="2935" spans="1:14" ht="20.100000000000001" customHeight="1">
      <c r="A2935" s="189"/>
      <c r="B2935" s="270"/>
      <c r="C2935" s="272"/>
      <c r="D2935" s="172"/>
      <c r="E2935" s="172"/>
      <c r="F2935" s="188"/>
      <c r="K2935" s="350"/>
    </row>
    <row r="2936" spans="1:14" s="456" customFormat="1" ht="20.100000000000001" customHeight="1">
      <c r="A2936" s="13">
        <v>12</v>
      </c>
      <c r="B2936" s="14" t="s">
        <v>392</v>
      </c>
      <c r="C2936" s="15"/>
      <c r="D2936" s="127"/>
      <c r="E2936" s="127"/>
      <c r="F2936" s="96">
        <f>SUBTOTAL(9,F2937:F3031)</f>
        <v>0</v>
      </c>
      <c r="G2936" s="455" t="s">
        <v>2743</v>
      </c>
      <c r="H2936" s="460">
        <f>SUM(H2937:H3026)</f>
        <v>0</v>
      </c>
      <c r="I2936" s="456" t="b">
        <f>H2936=F2936</f>
        <v>1</v>
      </c>
      <c r="K2936" s="350"/>
      <c r="M2936" s="561"/>
      <c r="N2936" s="561"/>
    </row>
    <row r="2937" spans="1:14" s="456" customFormat="1" ht="20.100000000000001" customHeight="1" outlineLevel="1">
      <c r="A2937" s="11"/>
      <c r="B2937" s="249"/>
      <c r="C2937" s="12"/>
      <c r="D2937" s="71"/>
      <c r="E2937" s="71"/>
      <c r="F2937" s="100"/>
      <c r="G2937" s="455"/>
      <c r="I2937" s="34"/>
      <c r="K2937" s="350"/>
      <c r="M2937" s="561"/>
      <c r="N2937" s="561"/>
    </row>
    <row r="2938" spans="1:14" s="456" customFormat="1" ht="20.100000000000001" customHeight="1" outlineLevel="1">
      <c r="A2938" s="106" t="s">
        <v>172</v>
      </c>
      <c r="B2938" s="115" t="s">
        <v>409</v>
      </c>
      <c r="C2938" s="59"/>
      <c r="D2938" s="72"/>
      <c r="E2938" s="171"/>
      <c r="F2938" s="108">
        <f>SUBTOTAL(9,F2939:F2945)</f>
        <v>0</v>
      </c>
      <c r="G2938" s="455"/>
      <c r="H2938" s="462">
        <f>+F2938</f>
        <v>0</v>
      </c>
      <c r="K2938" s="350"/>
      <c r="M2938" s="561"/>
      <c r="N2938" s="561"/>
    </row>
    <row r="2939" spans="1:14" s="456" customFormat="1" ht="20.100000000000001" customHeight="1" outlineLevel="2">
      <c r="A2939" s="31" t="s">
        <v>174</v>
      </c>
      <c r="B2939" s="119" t="s">
        <v>5343</v>
      </c>
      <c r="C2939" s="37" t="s">
        <v>307</v>
      </c>
      <c r="D2939" s="74">
        <v>2</v>
      </c>
      <c r="E2939" s="172"/>
      <c r="F2939" s="97">
        <f t="shared" ref="F2939:F2944" si="83">TRUNC(E2939*D2939,2)</f>
        <v>0</v>
      </c>
      <c r="G2939" s="455"/>
      <c r="K2939" s="350"/>
      <c r="M2939" s="561"/>
      <c r="N2939" s="561"/>
    </row>
    <row r="2940" spans="1:14" s="456" customFormat="1" ht="20.100000000000001" customHeight="1" outlineLevel="2">
      <c r="A2940" s="31" t="s">
        <v>2371</v>
      </c>
      <c r="B2940" s="119" t="s">
        <v>5344</v>
      </c>
      <c r="C2940" s="37" t="s">
        <v>307</v>
      </c>
      <c r="D2940" s="74">
        <v>3</v>
      </c>
      <c r="E2940" s="172"/>
      <c r="F2940" s="97">
        <f t="shared" si="83"/>
        <v>0</v>
      </c>
      <c r="G2940" s="455"/>
      <c r="K2940" s="350"/>
      <c r="M2940" s="561"/>
      <c r="N2940" s="561"/>
    </row>
    <row r="2941" spans="1:14" s="456" customFormat="1" ht="20.100000000000001" customHeight="1" outlineLevel="2">
      <c r="A2941" s="31" t="s">
        <v>2372</v>
      </c>
      <c r="B2941" s="119" t="s">
        <v>5345</v>
      </c>
      <c r="C2941" s="37" t="s">
        <v>307</v>
      </c>
      <c r="D2941" s="74">
        <v>23</v>
      </c>
      <c r="E2941" s="172"/>
      <c r="F2941" s="97">
        <f t="shared" si="83"/>
        <v>0</v>
      </c>
      <c r="G2941" s="455"/>
      <c r="K2941" s="350"/>
      <c r="M2941" s="561"/>
      <c r="N2941" s="561"/>
    </row>
    <row r="2942" spans="1:14" s="456" customFormat="1" ht="20.100000000000001" customHeight="1" outlineLevel="2">
      <c r="A2942" s="31" t="s">
        <v>2373</v>
      </c>
      <c r="B2942" s="119" t="s">
        <v>5346</v>
      </c>
      <c r="C2942" s="37" t="s">
        <v>307</v>
      </c>
      <c r="D2942" s="74">
        <v>1</v>
      </c>
      <c r="E2942" s="172"/>
      <c r="F2942" s="97">
        <f t="shared" si="83"/>
        <v>0</v>
      </c>
      <c r="G2942" s="455"/>
      <c r="K2942" s="350"/>
      <c r="M2942" s="561"/>
      <c r="N2942" s="561"/>
    </row>
    <row r="2943" spans="1:14" s="456" customFormat="1" ht="20.100000000000001" customHeight="1" outlineLevel="2">
      <c r="A2943" s="31" t="s">
        <v>2526</v>
      </c>
      <c r="B2943" s="119" t="s">
        <v>5347</v>
      </c>
      <c r="C2943" s="37" t="s">
        <v>307</v>
      </c>
      <c r="D2943" s="74">
        <v>1</v>
      </c>
      <c r="E2943" s="172"/>
      <c r="F2943" s="97">
        <f t="shared" si="83"/>
        <v>0</v>
      </c>
      <c r="G2943" s="455"/>
      <c r="K2943" s="350"/>
      <c r="M2943" s="561"/>
      <c r="N2943" s="561"/>
    </row>
    <row r="2944" spans="1:14" s="456" customFormat="1" ht="20.100000000000001" customHeight="1" outlineLevel="2">
      <c r="A2944" s="31" t="s">
        <v>2527</v>
      </c>
      <c r="B2944" s="119" t="s">
        <v>5348</v>
      </c>
      <c r="C2944" s="37" t="s">
        <v>307</v>
      </c>
      <c r="D2944" s="74">
        <v>4</v>
      </c>
      <c r="E2944" s="172"/>
      <c r="F2944" s="97">
        <f t="shared" si="83"/>
        <v>0</v>
      </c>
      <c r="G2944" s="455"/>
      <c r="K2944" s="350"/>
      <c r="M2944" s="561"/>
      <c r="N2944" s="561"/>
    </row>
    <row r="2945" spans="1:14" s="456" customFormat="1" ht="20.100000000000001" customHeight="1" outlineLevel="1">
      <c r="A2945" s="31"/>
      <c r="B2945" s="32"/>
      <c r="C2945" s="37"/>
      <c r="D2945" s="74"/>
      <c r="E2945" s="172"/>
      <c r="F2945" s="97"/>
      <c r="G2945" s="455"/>
      <c r="K2945" s="350"/>
      <c r="M2945" s="561"/>
      <c r="N2945" s="561"/>
    </row>
    <row r="2946" spans="1:14" s="456" customFormat="1" ht="20.100000000000001" customHeight="1" outlineLevel="1">
      <c r="A2946" s="106" t="s">
        <v>176</v>
      </c>
      <c r="B2946" s="115" t="s">
        <v>410</v>
      </c>
      <c r="C2946" s="59"/>
      <c r="D2946" s="72"/>
      <c r="E2946" s="171"/>
      <c r="F2946" s="108">
        <f>SUBTOTAL(9,F2947:F2966)</f>
        <v>0</v>
      </c>
      <c r="G2946" s="455"/>
      <c r="H2946" s="462">
        <f>+F2946</f>
        <v>0</v>
      </c>
      <c r="K2946" s="350"/>
      <c r="M2946" s="561"/>
      <c r="N2946" s="561"/>
    </row>
    <row r="2947" spans="1:14" s="456" customFormat="1" ht="20.100000000000001" customHeight="1" outlineLevel="2">
      <c r="A2947" s="31" t="s">
        <v>178</v>
      </c>
      <c r="B2947" s="32" t="s">
        <v>5349</v>
      </c>
      <c r="C2947" s="37" t="s">
        <v>307</v>
      </c>
      <c r="D2947" s="74">
        <v>3</v>
      </c>
      <c r="E2947" s="172"/>
      <c r="F2947" s="97">
        <f t="shared" ref="F2947:F2965" si="84">TRUNC(E2947*D2947,2)</f>
        <v>0</v>
      </c>
      <c r="G2947" s="455"/>
      <c r="K2947" s="350"/>
      <c r="M2947" s="561"/>
      <c r="N2947" s="561"/>
    </row>
    <row r="2948" spans="1:14" s="456" customFormat="1" ht="20.100000000000001" customHeight="1" outlineLevel="2">
      <c r="A2948" s="31" t="s">
        <v>2374</v>
      </c>
      <c r="B2948" s="32" t="s">
        <v>5350</v>
      </c>
      <c r="C2948" s="37" t="s">
        <v>307</v>
      </c>
      <c r="D2948" s="74">
        <v>50</v>
      </c>
      <c r="E2948" s="172"/>
      <c r="F2948" s="97">
        <f t="shared" si="84"/>
        <v>0</v>
      </c>
      <c r="G2948" s="455"/>
      <c r="K2948" s="350"/>
      <c r="M2948" s="561"/>
      <c r="N2948" s="561"/>
    </row>
    <row r="2949" spans="1:14" s="456" customFormat="1" ht="20.100000000000001" customHeight="1" outlineLevel="2">
      <c r="A2949" s="31" t="s">
        <v>2375</v>
      </c>
      <c r="B2949" s="32" t="s">
        <v>5351</v>
      </c>
      <c r="C2949" s="37" t="s">
        <v>307</v>
      </c>
      <c r="D2949" s="74">
        <v>14</v>
      </c>
      <c r="E2949" s="172"/>
      <c r="F2949" s="97">
        <f t="shared" si="84"/>
        <v>0</v>
      </c>
      <c r="G2949" s="455"/>
      <c r="K2949" s="350"/>
      <c r="M2949" s="561"/>
      <c r="N2949" s="561"/>
    </row>
    <row r="2950" spans="1:14" s="456" customFormat="1" ht="20.100000000000001" customHeight="1" outlineLevel="2">
      <c r="A2950" s="31" t="s">
        <v>2376</v>
      </c>
      <c r="B2950" s="32" t="s">
        <v>5352</v>
      </c>
      <c r="C2950" s="37" t="s">
        <v>307</v>
      </c>
      <c r="D2950" s="74">
        <v>36</v>
      </c>
      <c r="E2950" s="172"/>
      <c r="F2950" s="97">
        <f t="shared" si="84"/>
        <v>0</v>
      </c>
      <c r="G2950" s="455"/>
      <c r="K2950" s="350"/>
      <c r="M2950" s="561"/>
      <c r="N2950" s="561"/>
    </row>
    <row r="2951" spans="1:14" s="456" customFormat="1" ht="20.100000000000001" customHeight="1" outlineLevel="2">
      <c r="A2951" s="31" t="s">
        <v>2377</v>
      </c>
      <c r="B2951" s="32" t="s">
        <v>5353</v>
      </c>
      <c r="C2951" s="37" t="s">
        <v>307</v>
      </c>
      <c r="D2951" s="74">
        <v>2</v>
      </c>
      <c r="E2951" s="172"/>
      <c r="F2951" s="97">
        <f t="shared" si="84"/>
        <v>0</v>
      </c>
      <c r="G2951" s="455"/>
      <c r="K2951" s="350"/>
      <c r="M2951" s="561"/>
      <c r="N2951" s="561"/>
    </row>
    <row r="2952" spans="1:14" s="456" customFormat="1" ht="20.100000000000001" customHeight="1" outlineLevel="2">
      <c r="A2952" s="31" t="s">
        <v>2378</v>
      </c>
      <c r="B2952" s="32" t="s">
        <v>5354</v>
      </c>
      <c r="C2952" s="37" t="s">
        <v>307</v>
      </c>
      <c r="D2952" s="74">
        <v>6</v>
      </c>
      <c r="E2952" s="172"/>
      <c r="F2952" s="97">
        <f t="shared" si="84"/>
        <v>0</v>
      </c>
      <c r="G2952" s="455"/>
      <c r="K2952" s="350"/>
      <c r="M2952" s="561"/>
      <c r="N2952" s="561"/>
    </row>
    <row r="2953" spans="1:14" s="456" customFormat="1" ht="20.100000000000001" customHeight="1" outlineLevel="2">
      <c r="A2953" s="31" t="s">
        <v>2379</v>
      </c>
      <c r="B2953" s="32" t="s">
        <v>5355</v>
      </c>
      <c r="C2953" s="37" t="s">
        <v>307</v>
      </c>
      <c r="D2953" s="74">
        <v>4</v>
      </c>
      <c r="E2953" s="172"/>
      <c r="F2953" s="97">
        <f t="shared" si="84"/>
        <v>0</v>
      </c>
      <c r="G2953" s="455"/>
      <c r="K2953" s="350"/>
      <c r="M2953" s="561"/>
      <c r="N2953" s="561"/>
    </row>
    <row r="2954" spans="1:14" s="456" customFormat="1" ht="20.100000000000001" customHeight="1" outlineLevel="2">
      <c r="A2954" s="31" t="s">
        <v>2380</v>
      </c>
      <c r="B2954" s="32" t="s">
        <v>5356</v>
      </c>
      <c r="C2954" s="37" t="s">
        <v>307</v>
      </c>
      <c r="D2954" s="74">
        <v>2</v>
      </c>
      <c r="E2954" s="172"/>
      <c r="F2954" s="97">
        <f t="shared" si="84"/>
        <v>0</v>
      </c>
      <c r="G2954" s="455"/>
      <c r="K2954" s="350"/>
      <c r="M2954" s="561"/>
      <c r="N2954" s="561"/>
    </row>
    <row r="2955" spans="1:14" s="456" customFormat="1" ht="20.100000000000001" customHeight="1" outlineLevel="2">
      <c r="A2955" s="31" t="s">
        <v>2381</v>
      </c>
      <c r="B2955" s="32" t="s">
        <v>5357</v>
      </c>
      <c r="C2955" s="37" t="s">
        <v>307</v>
      </c>
      <c r="D2955" s="74">
        <v>56</v>
      </c>
      <c r="E2955" s="172"/>
      <c r="F2955" s="97">
        <f t="shared" si="84"/>
        <v>0</v>
      </c>
      <c r="G2955" s="455"/>
      <c r="K2955" s="350"/>
      <c r="M2955" s="561"/>
      <c r="N2955" s="561"/>
    </row>
    <row r="2956" spans="1:14" s="456" customFormat="1" ht="20.100000000000001" customHeight="1" outlineLevel="2">
      <c r="A2956" s="31" t="s">
        <v>2382</v>
      </c>
      <c r="B2956" s="32" t="s">
        <v>5358</v>
      </c>
      <c r="C2956" s="37" t="s">
        <v>307</v>
      </c>
      <c r="D2956" s="74">
        <v>2</v>
      </c>
      <c r="E2956" s="172"/>
      <c r="F2956" s="97">
        <f t="shared" si="84"/>
        <v>0</v>
      </c>
      <c r="G2956" s="455"/>
      <c r="K2956" s="350"/>
      <c r="M2956" s="561"/>
      <c r="N2956" s="561"/>
    </row>
    <row r="2957" spans="1:14" ht="20.100000000000001" customHeight="1" outlineLevel="2">
      <c r="A2957" s="31" t="s">
        <v>2383</v>
      </c>
      <c r="B2957" s="32" t="s">
        <v>5359</v>
      </c>
      <c r="C2957" s="37" t="s">
        <v>307</v>
      </c>
      <c r="D2957" s="74">
        <v>16</v>
      </c>
      <c r="E2957" s="172"/>
      <c r="F2957" s="97">
        <f t="shared" si="84"/>
        <v>0</v>
      </c>
      <c r="K2957" s="350"/>
    </row>
    <row r="2958" spans="1:14" s="456" customFormat="1" ht="20.100000000000001" customHeight="1" outlineLevel="2">
      <c r="A2958" s="31" t="s">
        <v>2384</v>
      </c>
      <c r="B2958" s="32" t="s">
        <v>5360</v>
      </c>
      <c r="C2958" s="37" t="s">
        <v>307</v>
      </c>
      <c r="D2958" s="74">
        <v>50</v>
      </c>
      <c r="E2958" s="172"/>
      <c r="F2958" s="97">
        <f t="shared" si="84"/>
        <v>0</v>
      </c>
      <c r="G2958" s="455"/>
      <c r="K2958" s="350"/>
      <c r="M2958" s="561"/>
      <c r="N2958" s="561"/>
    </row>
    <row r="2959" spans="1:14" s="456" customFormat="1" ht="20.100000000000001" customHeight="1" outlineLevel="2">
      <c r="A2959" s="31" t="s">
        <v>2385</v>
      </c>
      <c r="B2959" s="32" t="s">
        <v>5361</v>
      </c>
      <c r="C2959" s="37" t="s">
        <v>307</v>
      </c>
      <c r="D2959" s="74">
        <v>20</v>
      </c>
      <c r="E2959" s="172"/>
      <c r="F2959" s="97">
        <f t="shared" si="84"/>
        <v>0</v>
      </c>
      <c r="G2959" s="455"/>
      <c r="K2959" s="350"/>
      <c r="M2959" s="561"/>
      <c r="N2959" s="561"/>
    </row>
    <row r="2960" spans="1:14" s="456" customFormat="1" ht="20.100000000000001" customHeight="1" outlineLevel="2">
      <c r="A2960" s="31" t="s">
        <v>2386</v>
      </c>
      <c r="B2960" s="32" t="s">
        <v>5362</v>
      </c>
      <c r="C2960" s="37" t="s">
        <v>307</v>
      </c>
      <c r="D2960" s="74">
        <v>24</v>
      </c>
      <c r="E2960" s="172"/>
      <c r="F2960" s="97">
        <f t="shared" si="84"/>
        <v>0</v>
      </c>
      <c r="G2960" s="455"/>
      <c r="K2960" s="350"/>
      <c r="M2960" s="561"/>
      <c r="N2960" s="561"/>
    </row>
    <row r="2961" spans="1:14" s="456" customFormat="1" ht="20.100000000000001" customHeight="1" outlineLevel="2">
      <c r="A2961" s="31" t="s">
        <v>2387</v>
      </c>
      <c r="B2961" s="32" t="s">
        <v>5363</v>
      </c>
      <c r="C2961" s="37" t="s">
        <v>307</v>
      </c>
      <c r="D2961" s="74">
        <v>31</v>
      </c>
      <c r="E2961" s="172"/>
      <c r="F2961" s="97">
        <f t="shared" si="84"/>
        <v>0</v>
      </c>
      <c r="G2961" s="455"/>
      <c r="K2961" s="350"/>
      <c r="M2961" s="561"/>
      <c r="N2961" s="561"/>
    </row>
    <row r="2962" spans="1:14" s="456" customFormat="1" ht="20.100000000000001" customHeight="1" outlineLevel="2">
      <c r="A2962" s="31" t="s">
        <v>2388</v>
      </c>
      <c r="B2962" s="32" t="s">
        <v>5364</v>
      </c>
      <c r="C2962" s="37" t="s">
        <v>307</v>
      </c>
      <c r="D2962" s="74">
        <v>58</v>
      </c>
      <c r="E2962" s="172"/>
      <c r="F2962" s="97">
        <f>TRUNC(E2962*D2962,2)</f>
        <v>0</v>
      </c>
      <c r="G2962" s="455"/>
      <c r="K2962" s="350"/>
      <c r="M2962" s="561"/>
      <c r="N2962" s="561"/>
    </row>
    <row r="2963" spans="1:14" ht="20.100000000000001" customHeight="1" outlineLevel="2">
      <c r="A2963" s="31" t="s">
        <v>2389</v>
      </c>
      <c r="B2963" s="32" t="s">
        <v>5365</v>
      </c>
      <c r="C2963" s="37" t="s">
        <v>307</v>
      </c>
      <c r="D2963" s="74">
        <v>7</v>
      </c>
      <c r="E2963" s="172"/>
      <c r="F2963" s="97">
        <f t="shared" si="84"/>
        <v>0</v>
      </c>
      <c r="K2963" s="350"/>
    </row>
    <row r="2964" spans="1:14" s="456" customFormat="1" ht="20.100000000000001" customHeight="1" outlineLevel="2">
      <c r="A2964" s="31" t="s">
        <v>2390</v>
      </c>
      <c r="B2964" s="32" t="s">
        <v>5366</v>
      </c>
      <c r="C2964" s="37" t="s">
        <v>307</v>
      </c>
      <c r="D2964" s="74">
        <v>38</v>
      </c>
      <c r="E2964" s="172"/>
      <c r="F2964" s="97">
        <f t="shared" si="84"/>
        <v>0</v>
      </c>
      <c r="G2964" s="455"/>
      <c r="K2964" s="350"/>
      <c r="M2964" s="561"/>
      <c r="N2964" s="561"/>
    </row>
    <row r="2965" spans="1:14" s="456" customFormat="1" ht="20.100000000000001" customHeight="1" outlineLevel="2">
      <c r="A2965" s="31" t="s">
        <v>2391</v>
      </c>
      <c r="B2965" s="32" t="s">
        <v>5367</v>
      </c>
      <c r="C2965" s="37" t="s">
        <v>307</v>
      </c>
      <c r="D2965" s="74">
        <v>6</v>
      </c>
      <c r="E2965" s="172"/>
      <c r="F2965" s="97">
        <f t="shared" si="84"/>
        <v>0</v>
      </c>
      <c r="G2965" s="455"/>
      <c r="K2965" s="350"/>
      <c r="M2965" s="561"/>
      <c r="N2965" s="561"/>
    </row>
    <row r="2966" spans="1:14" s="456" customFormat="1" ht="20.100000000000001" customHeight="1" outlineLevel="1">
      <c r="A2966" s="31"/>
      <c r="B2966" s="32"/>
      <c r="C2966" s="37"/>
      <c r="D2966" s="74"/>
      <c r="E2966" s="172"/>
      <c r="F2966" s="97"/>
      <c r="G2966" s="455"/>
      <c r="K2966" s="350"/>
      <c r="M2966" s="561"/>
      <c r="N2966" s="561"/>
    </row>
    <row r="2967" spans="1:14" s="456" customFormat="1" ht="20.100000000000001" customHeight="1" outlineLevel="1">
      <c r="A2967" s="106" t="s">
        <v>180</v>
      </c>
      <c r="B2967" s="115" t="s">
        <v>412</v>
      </c>
      <c r="C2967" s="59"/>
      <c r="D2967" s="72"/>
      <c r="E2967" s="171"/>
      <c r="F2967" s="108">
        <f>SUBTOTAL(9,F2968:F2972)</f>
        <v>0</v>
      </c>
      <c r="G2967" s="455"/>
      <c r="H2967" s="462">
        <f>+F2967</f>
        <v>0</v>
      </c>
      <c r="K2967" s="350"/>
      <c r="M2967" s="561"/>
      <c r="N2967" s="561"/>
    </row>
    <row r="2968" spans="1:14" s="456" customFormat="1" ht="20.100000000000001" customHeight="1" outlineLevel="2">
      <c r="A2968" s="31" t="s">
        <v>182</v>
      </c>
      <c r="B2968" s="32" t="s">
        <v>5368</v>
      </c>
      <c r="C2968" s="37" t="s">
        <v>307</v>
      </c>
      <c r="D2968" s="74">
        <v>12</v>
      </c>
      <c r="E2968" s="172"/>
      <c r="F2968" s="97">
        <f>TRUNC(E2968*D2968,2)</f>
        <v>0</v>
      </c>
      <c r="G2968" s="455"/>
      <c r="K2968" s="350"/>
      <c r="M2968" s="561"/>
      <c r="N2968" s="561"/>
    </row>
    <row r="2969" spans="1:14" s="456" customFormat="1" ht="20.100000000000001" customHeight="1" outlineLevel="2">
      <c r="A2969" s="31" t="s">
        <v>2392</v>
      </c>
      <c r="B2969" s="32" t="s">
        <v>5369</v>
      </c>
      <c r="C2969" s="37" t="s">
        <v>307</v>
      </c>
      <c r="D2969" s="74">
        <v>5</v>
      </c>
      <c r="E2969" s="172"/>
      <c r="F2969" s="97">
        <f>TRUNC(E2969*D2969,2)</f>
        <v>0</v>
      </c>
      <c r="G2969" s="455"/>
      <c r="K2969" s="350"/>
      <c r="M2969" s="561"/>
      <c r="N2969" s="561"/>
    </row>
    <row r="2970" spans="1:14" s="456" customFormat="1" ht="20.100000000000001" customHeight="1" outlineLevel="2">
      <c r="A2970" s="31" t="s">
        <v>2393</v>
      </c>
      <c r="B2970" s="32" t="s">
        <v>5370</v>
      </c>
      <c r="C2970" s="37" t="s">
        <v>307</v>
      </c>
      <c r="D2970" s="74">
        <v>6</v>
      </c>
      <c r="E2970" s="172"/>
      <c r="F2970" s="97">
        <f>TRUNC(E2970*D2970,2)</f>
        <v>0</v>
      </c>
      <c r="G2970" s="455"/>
      <c r="K2970" s="350"/>
      <c r="M2970" s="561"/>
      <c r="N2970" s="561"/>
    </row>
    <row r="2971" spans="1:14" s="456" customFormat="1" ht="20.100000000000001" customHeight="1" outlineLevel="2">
      <c r="A2971" s="31" t="s">
        <v>2394</v>
      </c>
      <c r="B2971" s="32" t="s">
        <v>5371</v>
      </c>
      <c r="C2971" s="37" t="s">
        <v>307</v>
      </c>
      <c r="D2971" s="74">
        <v>5</v>
      </c>
      <c r="E2971" s="172"/>
      <c r="F2971" s="97">
        <f>TRUNC(E2971*D2971,2)</f>
        <v>0</v>
      </c>
      <c r="G2971" s="455"/>
      <c r="K2971" s="350"/>
      <c r="M2971" s="561"/>
      <c r="N2971" s="561"/>
    </row>
    <row r="2972" spans="1:14" s="456" customFormat="1" ht="20.100000000000001" customHeight="1" outlineLevel="1">
      <c r="A2972" s="31"/>
      <c r="B2972" s="32"/>
      <c r="C2972" s="37"/>
      <c r="D2972" s="74"/>
      <c r="E2972" s="172"/>
      <c r="F2972" s="97"/>
      <c r="G2972" s="455"/>
      <c r="K2972" s="350"/>
      <c r="M2972" s="561"/>
      <c r="N2972" s="561"/>
    </row>
    <row r="2973" spans="1:14" s="456" customFormat="1" ht="20.100000000000001" customHeight="1" outlineLevel="1">
      <c r="A2973" s="106" t="s">
        <v>184</v>
      </c>
      <c r="B2973" s="115" t="s">
        <v>411</v>
      </c>
      <c r="C2973" s="59"/>
      <c r="D2973" s="72"/>
      <c r="E2973" s="171"/>
      <c r="F2973" s="108">
        <f>SUBTOTAL(9,F2974:F2992)</f>
        <v>0</v>
      </c>
      <c r="G2973" s="455"/>
      <c r="H2973" s="462">
        <f>+F2973</f>
        <v>0</v>
      </c>
      <c r="K2973" s="350"/>
      <c r="M2973" s="561"/>
      <c r="N2973" s="561"/>
    </row>
    <row r="2974" spans="1:14" ht="20.100000000000001" customHeight="1" outlineLevel="2">
      <c r="A2974" s="31" t="s">
        <v>186</v>
      </c>
      <c r="B2974" s="32" t="s">
        <v>5372</v>
      </c>
      <c r="C2974" s="37" t="s">
        <v>307</v>
      </c>
      <c r="D2974" s="74">
        <v>8</v>
      </c>
      <c r="E2974" s="172"/>
      <c r="F2974" s="97">
        <f t="shared" ref="F2974:F2991" si="85">TRUNC(E2974*D2974,2)</f>
        <v>0</v>
      </c>
      <c r="K2974" s="350"/>
    </row>
    <row r="2975" spans="1:14" s="456" customFormat="1" ht="20.100000000000001" customHeight="1" outlineLevel="2">
      <c r="A2975" s="31" t="s">
        <v>2395</v>
      </c>
      <c r="B2975" s="32" t="s">
        <v>5373</v>
      </c>
      <c r="C2975" s="37" t="s">
        <v>307</v>
      </c>
      <c r="D2975" s="74">
        <v>52</v>
      </c>
      <c r="E2975" s="172"/>
      <c r="F2975" s="97">
        <f t="shared" si="85"/>
        <v>0</v>
      </c>
      <c r="G2975" s="455"/>
      <c r="K2975" s="350"/>
      <c r="M2975" s="561"/>
      <c r="N2975" s="561"/>
    </row>
    <row r="2976" spans="1:14" s="456" customFormat="1" ht="20.100000000000001" customHeight="1" outlineLevel="2">
      <c r="A2976" s="31" t="s">
        <v>2396</v>
      </c>
      <c r="B2976" s="32" t="s">
        <v>5374</v>
      </c>
      <c r="C2976" s="37" t="s">
        <v>307</v>
      </c>
      <c r="D2976" s="74">
        <v>36</v>
      </c>
      <c r="E2976" s="172"/>
      <c r="F2976" s="97">
        <f t="shared" si="85"/>
        <v>0</v>
      </c>
      <c r="G2976" s="455"/>
      <c r="K2976" s="350"/>
      <c r="M2976" s="561"/>
      <c r="N2976" s="561"/>
    </row>
    <row r="2977" spans="1:14" s="456" customFormat="1" ht="20.100000000000001" customHeight="1" outlineLevel="2">
      <c r="A2977" s="31" t="s">
        <v>2397</v>
      </c>
      <c r="B2977" s="32" t="s">
        <v>5375</v>
      </c>
      <c r="C2977" s="37" t="s">
        <v>307</v>
      </c>
      <c r="D2977" s="74">
        <v>16</v>
      </c>
      <c r="E2977" s="172"/>
      <c r="F2977" s="97">
        <f t="shared" si="85"/>
        <v>0</v>
      </c>
      <c r="G2977" s="455"/>
      <c r="K2977" s="350"/>
      <c r="M2977" s="561"/>
      <c r="N2977" s="561"/>
    </row>
    <row r="2978" spans="1:14" s="456" customFormat="1" ht="20.100000000000001" customHeight="1" outlineLevel="2">
      <c r="A2978" s="31" t="s">
        <v>2398</v>
      </c>
      <c r="B2978" s="32" t="s">
        <v>5376</v>
      </c>
      <c r="C2978" s="37" t="s">
        <v>307</v>
      </c>
      <c r="D2978" s="74">
        <v>16</v>
      </c>
      <c r="E2978" s="172"/>
      <c r="F2978" s="97">
        <f t="shared" si="85"/>
        <v>0</v>
      </c>
      <c r="G2978" s="455"/>
      <c r="K2978" s="350"/>
      <c r="M2978" s="561"/>
      <c r="N2978" s="561"/>
    </row>
    <row r="2979" spans="1:14" ht="20.100000000000001" customHeight="1" outlineLevel="2">
      <c r="A2979" s="31" t="s">
        <v>2399</v>
      </c>
      <c r="B2979" s="32" t="s">
        <v>5377</v>
      </c>
      <c r="C2979" s="37" t="s">
        <v>307</v>
      </c>
      <c r="D2979" s="74">
        <v>2</v>
      </c>
      <c r="E2979" s="172"/>
      <c r="F2979" s="97">
        <f t="shared" si="85"/>
        <v>0</v>
      </c>
      <c r="K2979" s="350"/>
    </row>
    <row r="2980" spans="1:14" ht="20.100000000000001" customHeight="1" outlineLevel="2">
      <c r="A2980" s="31" t="s">
        <v>2400</v>
      </c>
      <c r="B2980" s="32" t="s">
        <v>5378</v>
      </c>
      <c r="C2980" s="37" t="s">
        <v>307</v>
      </c>
      <c r="D2980" s="74">
        <v>2</v>
      </c>
      <c r="E2980" s="172"/>
      <c r="F2980" s="97">
        <f t="shared" si="85"/>
        <v>0</v>
      </c>
      <c r="K2980" s="350"/>
    </row>
    <row r="2981" spans="1:14" ht="20.100000000000001" customHeight="1" outlineLevel="2">
      <c r="A2981" s="31" t="s">
        <v>2401</v>
      </c>
      <c r="B2981" s="32" t="s">
        <v>5379</v>
      </c>
      <c r="C2981" s="37" t="s">
        <v>307</v>
      </c>
      <c r="D2981" s="74">
        <v>4</v>
      </c>
      <c r="E2981" s="172"/>
      <c r="F2981" s="97">
        <f t="shared" si="85"/>
        <v>0</v>
      </c>
      <c r="K2981" s="350"/>
    </row>
    <row r="2982" spans="1:14" ht="20.100000000000001" customHeight="1" outlineLevel="2">
      <c r="A2982" s="31" t="s">
        <v>2402</v>
      </c>
      <c r="B2982" s="32" t="s">
        <v>5380</v>
      </c>
      <c r="C2982" s="37" t="s">
        <v>307</v>
      </c>
      <c r="D2982" s="74">
        <v>52</v>
      </c>
      <c r="E2982" s="172"/>
      <c r="F2982" s="97">
        <f t="shared" si="85"/>
        <v>0</v>
      </c>
      <c r="K2982" s="350"/>
    </row>
    <row r="2983" spans="1:14" ht="20.100000000000001" customHeight="1" outlineLevel="2">
      <c r="A2983" s="31" t="s">
        <v>2403</v>
      </c>
      <c r="B2983" s="32" t="s">
        <v>5381</v>
      </c>
      <c r="C2983" s="37" t="s">
        <v>307</v>
      </c>
      <c r="D2983" s="74">
        <v>10</v>
      </c>
      <c r="E2983" s="172"/>
      <c r="F2983" s="97">
        <f t="shared" si="85"/>
        <v>0</v>
      </c>
      <c r="K2983" s="350"/>
    </row>
    <row r="2984" spans="1:14" ht="20.100000000000001" customHeight="1" outlineLevel="2">
      <c r="A2984" s="31" t="s">
        <v>2404</v>
      </c>
      <c r="B2984" s="32" t="s">
        <v>5382</v>
      </c>
      <c r="C2984" s="37" t="s">
        <v>307</v>
      </c>
      <c r="D2984" s="74">
        <v>13</v>
      </c>
      <c r="E2984" s="172"/>
      <c r="F2984" s="97">
        <f t="shared" si="85"/>
        <v>0</v>
      </c>
      <c r="K2984" s="350"/>
    </row>
    <row r="2985" spans="1:14" ht="20.100000000000001" customHeight="1" outlineLevel="2">
      <c r="A2985" s="31" t="s">
        <v>2405</v>
      </c>
      <c r="B2985" s="32" t="s">
        <v>5383</v>
      </c>
      <c r="C2985" s="37" t="s">
        <v>307</v>
      </c>
      <c r="D2985" s="74">
        <v>39</v>
      </c>
      <c r="E2985" s="172"/>
      <c r="F2985" s="97">
        <f t="shared" si="85"/>
        <v>0</v>
      </c>
      <c r="K2985" s="350"/>
    </row>
    <row r="2986" spans="1:14" ht="20.100000000000001" customHeight="1" outlineLevel="2">
      <c r="A2986" s="31" t="s">
        <v>2406</v>
      </c>
      <c r="B2986" s="32" t="s">
        <v>5384</v>
      </c>
      <c r="C2986" s="37" t="s">
        <v>307</v>
      </c>
      <c r="D2986" s="74">
        <v>28</v>
      </c>
      <c r="E2986" s="172"/>
      <c r="F2986" s="97">
        <f t="shared" si="85"/>
        <v>0</v>
      </c>
      <c r="K2986" s="350"/>
    </row>
    <row r="2987" spans="1:14" ht="20.100000000000001" customHeight="1" outlineLevel="2">
      <c r="A2987" s="31" t="s">
        <v>2407</v>
      </c>
      <c r="B2987" s="32" t="s">
        <v>5385</v>
      </c>
      <c r="C2987" s="37" t="s">
        <v>307</v>
      </c>
      <c r="D2987" s="74">
        <v>5</v>
      </c>
      <c r="E2987" s="172"/>
      <c r="F2987" s="97">
        <f t="shared" si="85"/>
        <v>0</v>
      </c>
      <c r="K2987" s="350"/>
    </row>
    <row r="2988" spans="1:14" ht="20.100000000000001" customHeight="1" outlineLevel="2">
      <c r="A2988" s="31" t="s">
        <v>2408</v>
      </c>
      <c r="B2988" s="32" t="s">
        <v>5386</v>
      </c>
      <c r="C2988" s="37" t="s">
        <v>307</v>
      </c>
      <c r="D2988" s="74">
        <v>5</v>
      </c>
      <c r="E2988" s="172"/>
      <c r="F2988" s="97">
        <f t="shared" si="85"/>
        <v>0</v>
      </c>
      <c r="K2988" s="350"/>
    </row>
    <row r="2989" spans="1:14" ht="20.100000000000001" customHeight="1" outlineLevel="2">
      <c r="A2989" s="31" t="s">
        <v>2409</v>
      </c>
      <c r="B2989" s="32" t="s">
        <v>5387</v>
      </c>
      <c r="C2989" s="37" t="s">
        <v>307</v>
      </c>
      <c r="D2989" s="74">
        <v>36</v>
      </c>
      <c r="E2989" s="172"/>
      <c r="F2989" s="97">
        <f t="shared" si="85"/>
        <v>0</v>
      </c>
      <c r="K2989" s="350"/>
    </row>
    <row r="2990" spans="1:14" ht="20.100000000000001" customHeight="1" outlineLevel="2">
      <c r="A2990" s="31" t="s">
        <v>2410</v>
      </c>
      <c r="B2990" s="32" t="s">
        <v>5388</v>
      </c>
      <c r="C2990" s="37" t="s">
        <v>307</v>
      </c>
      <c r="D2990" s="74">
        <v>74</v>
      </c>
      <c r="E2990" s="172"/>
      <c r="F2990" s="97">
        <f t="shared" si="85"/>
        <v>0</v>
      </c>
      <c r="K2990" s="350"/>
    </row>
    <row r="2991" spans="1:14" ht="20.100000000000001" customHeight="1" outlineLevel="2">
      <c r="A2991" s="31" t="s">
        <v>2411</v>
      </c>
      <c r="B2991" s="32" t="s">
        <v>5389</v>
      </c>
      <c r="C2991" s="37" t="s">
        <v>307</v>
      </c>
      <c r="D2991" s="74">
        <v>4</v>
      </c>
      <c r="E2991" s="172"/>
      <c r="F2991" s="97">
        <f t="shared" si="85"/>
        <v>0</v>
      </c>
      <c r="K2991" s="350"/>
    </row>
    <row r="2992" spans="1:14" ht="20.100000000000001" customHeight="1" outlineLevel="1">
      <c r="A2992" s="31"/>
      <c r="B2992" s="32"/>
      <c r="C2992" s="37"/>
      <c r="D2992" s="74"/>
      <c r="E2992" s="172"/>
      <c r="F2992" s="97"/>
      <c r="K2992" s="350"/>
    </row>
    <row r="2993" spans="1:11" ht="20.100000000000001" customHeight="1" outlineLevel="1">
      <c r="A2993" s="106" t="s">
        <v>188</v>
      </c>
      <c r="B2993" s="115" t="s">
        <v>413</v>
      </c>
      <c r="C2993" s="59"/>
      <c r="D2993" s="72"/>
      <c r="E2993" s="171"/>
      <c r="F2993" s="108">
        <f>SUBTOTAL(9,F2994:F2997)</f>
        <v>0</v>
      </c>
      <c r="H2993" s="462">
        <f>+F2993</f>
        <v>0</v>
      </c>
      <c r="K2993" s="350"/>
    </row>
    <row r="2994" spans="1:11" ht="20.100000000000001" customHeight="1" outlineLevel="2">
      <c r="A2994" s="31" t="s">
        <v>190</v>
      </c>
      <c r="B2994" s="32" t="s">
        <v>5390</v>
      </c>
      <c r="C2994" s="37" t="s">
        <v>307</v>
      </c>
      <c r="D2994" s="74">
        <v>12</v>
      </c>
      <c r="E2994" s="172"/>
      <c r="F2994" s="97">
        <f>TRUNC(E2994*D2994,2)</f>
        <v>0</v>
      </c>
      <c r="K2994" s="350"/>
    </row>
    <row r="2995" spans="1:11" ht="20.100000000000001" customHeight="1" outlineLevel="2">
      <c r="A2995" s="31" t="s">
        <v>2412</v>
      </c>
      <c r="B2995" s="32" t="s">
        <v>5391</v>
      </c>
      <c r="C2995" s="37" t="s">
        <v>307</v>
      </c>
      <c r="D2995" s="74">
        <v>12</v>
      </c>
      <c r="E2995" s="172"/>
      <c r="F2995" s="97">
        <f>TRUNC(E2995*D2995,2)</f>
        <v>0</v>
      </c>
      <c r="K2995" s="350"/>
    </row>
    <row r="2996" spans="1:11" ht="20.100000000000001" customHeight="1" outlineLevel="2">
      <c r="A2996" s="31" t="s">
        <v>2413</v>
      </c>
      <c r="B2996" s="32" t="s">
        <v>5392</v>
      </c>
      <c r="C2996" s="37" t="s">
        <v>307</v>
      </c>
      <c r="D2996" s="74">
        <v>1</v>
      </c>
      <c r="E2996" s="172"/>
      <c r="F2996" s="97">
        <f>TRUNC(E2996*D2996,2)</f>
        <v>0</v>
      </c>
      <c r="K2996" s="350"/>
    </row>
    <row r="2997" spans="1:11" ht="20.100000000000001" customHeight="1" outlineLevel="1">
      <c r="A2997" s="31"/>
      <c r="B2997" s="32"/>
      <c r="C2997" s="37"/>
      <c r="D2997" s="74"/>
      <c r="E2997" s="172"/>
      <c r="F2997" s="97"/>
      <c r="K2997" s="350"/>
    </row>
    <row r="2998" spans="1:11" ht="20.100000000000001" customHeight="1" outlineLevel="1">
      <c r="A2998" s="106" t="s">
        <v>2414</v>
      </c>
      <c r="B2998" s="115" t="s">
        <v>414</v>
      </c>
      <c r="C2998" s="59"/>
      <c r="D2998" s="72"/>
      <c r="E2998" s="171"/>
      <c r="F2998" s="108">
        <f>SUBTOTAL(9,F2999:F3008)</f>
        <v>0</v>
      </c>
      <c r="H2998" s="462">
        <f>+F2998</f>
        <v>0</v>
      </c>
      <c r="K2998" s="350"/>
    </row>
    <row r="2999" spans="1:11" ht="20.100000000000001" customHeight="1" outlineLevel="2">
      <c r="A2999" s="31" t="s">
        <v>2415</v>
      </c>
      <c r="B2999" s="32" t="s">
        <v>5393</v>
      </c>
      <c r="C2999" s="37" t="s">
        <v>307</v>
      </c>
      <c r="D2999" s="74">
        <v>4</v>
      </c>
      <c r="E2999" s="172"/>
      <c r="F2999" s="97">
        <f t="shared" ref="F2999:F3007" si="86">TRUNC(E2999*D2999,2)</f>
        <v>0</v>
      </c>
      <c r="K2999" s="350"/>
    </row>
    <row r="3000" spans="1:11" ht="20.100000000000001" customHeight="1" outlineLevel="2">
      <c r="A3000" s="31" t="s">
        <v>2416</v>
      </c>
      <c r="B3000" s="32" t="s">
        <v>5394</v>
      </c>
      <c r="C3000" s="37" t="s">
        <v>307</v>
      </c>
      <c r="D3000" s="74">
        <v>4</v>
      </c>
      <c r="E3000" s="172"/>
      <c r="F3000" s="97">
        <f t="shared" si="86"/>
        <v>0</v>
      </c>
      <c r="K3000" s="350"/>
    </row>
    <row r="3001" spans="1:11" ht="20.100000000000001" customHeight="1" outlineLevel="2">
      <c r="A3001" s="31" t="s">
        <v>2417</v>
      </c>
      <c r="B3001" s="32" t="s">
        <v>5395</v>
      </c>
      <c r="C3001" s="37" t="s">
        <v>307</v>
      </c>
      <c r="D3001" s="74">
        <v>16</v>
      </c>
      <c r="E3001" s="172"/>
      <c r="F3001" s="97">
        <f t="shared" si="86"/>
        <v>0</v>
      </c>
      <c r="K3001" s="350"/>
    </row>
    <row r="3002" spans="1:11" ht="20.100000000000001" customHeight="1" outlineLevel="2">
      <c r="A3002" s="31" t="s">
        <v>2418</v>
      </c>
      <c r="B3002" s="32" t="s">
        <v>5396</v>
      </c>
      <c r="C3002" s="37" t="s">
        <v>307</v>
      </c>
      <c r="D3002" s="74">
        <v>16</v>
      </c>
      <c r="E3002" s="172"/>
      <c r="F3002" s="97">
        <f t="shared" si="86"/>
        <v>0</v>
      </c>
      <c r="K3002" s="350"/>
    </row>
    <row r="3003" spans="1:11" ht="20.100000000000001" customHeight="1" outlineLevel="2">
      <c r="A3003" s="31" t="s">
        <v>2419</v>
      </c>
      <c r="B3003" s="32" t="s">
        <v>5397</v>
      </c>
      <c r="C3003" s="37" t="s">
        <v>307</v>
      </c>
      <c r="D3003" s="74">
        <v>8</v>
      </c>
      <c r="E3003" s="172"/>
      <c r="F3003" s="97">
        <f t="shared" si="86"/>
        <v>0</v>
      </c>
      <c r="K3003" s="350"/>
    </row>
    <row r="3004" spans="1:11" ht="20.100000000000001" customHeight="1" outlineLevel="2">
      <c r="A3004" s="31" t="s">
        <v>2420</v>
      </c>
      <c r="B3004" s="32" t="s">
        <v>5398</v>
      </c>
      <c r="C3004" s="37" t="s">
        <v>307</v>
      </c>
      <c r="D3004" s="74">
        <v>4</v>
      </c>
      <c r="E3004" s="172"/>
      <c r="F3004" s="97">
        <f t="shared" si="86"/>
        <v>0</v>
      </c>
      <c r="K3004" s="350"/>
    </row>
    <row r="3005" spans="1:11" ht="20.100000000000001" customHeight="1" outlineLevel="2">
      <c r="A3005" s="31" t="s">
        <v>2421</v>
      </c>
      <c r="B3005" s="32" t="s">
        <v>5399</v>
      </c>
      <c r="C3005" s="37" t="s">
        <v>307</v>
      </c>
      <c r="D3005" s="74">
        <v>65</v>
      </c>
      <c r="E3005" s="172"/>
      <c r="F3005" s="97">
        <f t="shared" si="86"/>
        <v>0</v>
      </c>
      <c r="K3005" s="350"/>
    </row>
    <row r="3006" spans="1:11" ht="20.100000000000001" customHeight="1" outlineLevel="2">
      <c r="A3006" s="31" t="s">
        <v>2422</v>
      </c>
      <c r="B3006" s="32" t="s">
        <v>5400</v>
      </c>
      <c r="C3006" s="37" t="s">
        <v>307</v>
      </c>
      <c r="D3006" s="74">
        <v>13</v>
      </c>
      <c r="E3006" s="172"/>
      <c r="F3006" s="97">
        <f t="shared" si="86"/>
        <v>0</v>
      </c>
      <c r="K3006" s="350"/>
    </row>
    <row r="3007" spans="1:11" ht="20.100000000000001" customHeight="1" outlineLevel="2">
      <c r="A3007" s="31" t="s">
        <v>2423</v>
      </c>
      <c r="B3007" s="32" t="s">
        <v>5401</v>
      </c>
      <c r="C3007" s="37" t="s">
        <v>307</v>
      </c>
      <c r="D3007" s="74">
        <v>4</v>
      </c>
      <c r="E3007" s="172"/>
      <c r="F3007" s="97">
        <f t="shared" si="86"/>
        <v>0</v>
      </c>
      <c r="K3007" s="350"/>
    </row>
    <row r="3008" spans="1:11" ht="20.100000000000001" customHeight="1" outlineLevel="1">
      <c r="A3008" s="31"/>
      <c r="B3008" s="32"/>
      <c r="C3008" s="37"/>
      <c r="D3008" s="74"/>
      <c r="E3008" s="172"/>
      <c r="F3008" s="97"/>
      <c r="K3008" s="350"/>
    </row>
    <row r="3009" spans="1:14" ht="20.100000000000001" customHeight="1" outlineLevel="1">
      <c r="A3009" s="106" t="s">
        <v>2424</v>
      </c>
      <c r="B3009" s="115" t="s">
        <v>415</v>
      </c>
      <c r="C3009" s="59"/>
      <c r="D3009" s="72"/>
      <c r="E3009" s="171"/>
      <c r="F3009" s="108">
        <f>SUBTOTAL(9,F3010:F3013)</f>
        <v>0</v>
      </c>
      <c r="H3009" s="462">
        <f>+F3009</f>
        <v>0</v>
      </c>
      <c r="K3009" s="350"/>
    </row>
    <row r="3010" spans="1:14" ht="20.100000000000001" customHeight="1" outlineLevel="2">
      <c r="A3010" s="31" t="s">
        <v>2425</v>
      </c>
      <c r="B3010" s="32" t="s">
        <v>5402</v>
      </c>
      <c r="C3010" s="37" t="s">
        <v>307</v>
      </c>
      <c r="D3010" s="74">
        <v>7</v>
      </c>
      <c r="E3010" s="172"/>
      <c r="F3010" s="97">
        <f>TRUNC(E3010*D3010,2)</f>
        <v>0</v>
      </c>
      <c r="K3010" s="350"/>
    </row>
    <row r="3011" spans="1:14" ht="20.100000000000001" customHeight="1" outlineLevel="2">
      <c r="A3011" s="31" t="s">
        <v>2426</v>
      </c>
      <c r="B3011" s="32" t="s">
        <v>5403</v>
      </c>
      <c r="C3011" s="37" t="s">
        <v>307</v>
      </c>
      <c r="D3011" s="74">
        <v>20</v>
      </c>
      <c r="E3011" s="172"/>
      <c r="F3011" s="97">
        <f>TRUNC(E3011*D3011,2)</f>
        <v>0</v>
      </c>
      <c r="K3011" s="350"/>
    </row>
    <row r="3012" spans="1:14" ht="20.100000000000001" customHeight="1" outlineLevel="2">
      <c r="A3012" s="31" t="s">
        <v>2427</v>
      </c>
      <c r="B3012" s="32" t="s">
        <v>5404</v>
      </c>
      <c r="C3012" s="37" t="s">
        <v>307</v>
      </c>
      <c r="D3012" s="74">
        <v>3</v>
      </c>
      <c r="E3012" s="172"/>
      <c r="F3012" s="97">
        <f>TRUNC(E3012*D3012,2)</f>
        <v>0</v>
      </c>
      <c r="K3012" s="350"/>
    </row>
    <row r="3013" spans="1:14" ht="20.100000000000001" customHeight="1" outlineLevel="1">
      <c r="A3013" s="31"/>
      <c r="B3013" s="32"/>
      <c r="C3013" s="37"/>
      <c r="D3013" s="74"/>
      <c r="E3013" s="172"/>
      <c r="F3013" s="97"/>
      <c r="K3013" s="350"/>
    </row>
    <row r="3014" spans="1:14" ht="20.100000000000001" customHeight="1" outlineLevel="1">
      <c r="A3014" s="106" t="s">
        <v>2428</v>
      </c>
      <c r="B3014" s="115" t="s">
        <v>416</v>
      </c>
      <c r="C3014" s="59"/>
      <c r="D3014" s="72"/>
      <c r="E3014" s="171"/>
      <c r="F3014" s="108">
        <f>SUBTOTAL(9,F3015:F3018)</f>
        <v>0</v>
      </c>
      <c r="H3014" s="462">
        <f>+F3014</f>
        <v>0</v>
      </c>
      <c r="K3014" s="350"/>
    </row>
    <row r="3015" spans="1:14" s="456" customFormat="1" ht="20.100000000000001" customHeight="1" outlineLevel="2">
      <c r="A3015" s="31" t="s">
        <v>2429</v>
      </c>
      <c r="B3015" s="32" t="s">
        <v>5405</v>
      </c>
      <c r="C3015" s="37" t="s">
        <v>307</v>
      </c>
      <c r="D3015" s="74">
        <v>76</v>
      </c>
      <c r="E3015" s="172"/>
      <c r="F3015" s="97">
        <f>TRUNC(E3015*D3015,2)</f>
        <v>0</v>
      </c>
      <c r="G3015" s="455"/>
      <c r="K3015" s="350"/>
      <c r="M3015" s="561"/>
      <c r="N3015" s="561"/>
    </row>
    <row r="3016" spans="1:14" s="456" customFormat="1" ht="20.100000000000001" customHeight="1" outlineLevel="2">
      <c r="A3016" s="31" t="s">
        <v>2430</v>
      </c>
      <c r="B3016" s="32" t="s">
        <v>5406</v>
      </c>
      <c r="C3016" s="37" t="s">
        <v>307</v>
      </c>
      <c r="D3016" s="74">
        <v>37</v>
      </c>
      <c r="E3016" s="172"/>
      <c r="F3016" s="97">
        <f>TRUNC(E3016*D3016,2)</f>
        <v>0</v>
      </c>
      <c r="G3016" s="455"/>
      <c r="K3016" s="350"/>
      <c r="M3016" s="561"/>
      <c r="N3016" s="561"/>
    </row>
    <row r="3017" spans="1:14" s="456" customFormat="1" ht="20.100000000000001" customHeight="1" outlineLevel="2">
      <c r="A3017" s="31" t="s">
        <v>2431</v>
      </c>
      <c r="B3017" s="32" t="s">
        <v>5407</v>
      </c>
      <c r="C3017" s="37" t="s">
        <v>307</v>
      </c>
      <c r="D3017" s="74">
        <v>2</v>
      </c>
      <c r="E3017" s="172"/>
      <c r="F3017" s="97">
        <f>TRUNC(E3017*D3017,2)</f>
        <v>0</v>
      </c>
      <c r="G3017" s="455"/>
      <c r="K3017" s="350"/>
      <c r="M3017" s="561"/>
      <c r="N3017" s="561"/>
    </row>
    <row r="3018" spans="1:14" s="456" customFormat="1" ht="20.100000000000001" customHeight="1" outlineLevel="1">
      <c r="A3018" s="31"/>
      <c r="B3018" s="32"/>
      <c r="C3018" s="37"/>
      <c r="D3018" s="74"/>
      <c r="E3018" s="172"/>
      <c r="F3018" s="97"/>
      <c r="G3018" s="455"/>
      <c r="K3018" s="350"/>
      <c r="M3018" s="561"/>
      <c r="N3018" s="561"/>
    </row>
    <row r="3019" spans="1:14" ht="20.100000000000001" customHeight="1" outlineLevel="1">
      <c r="A3019" s="106" t="s">
        <v>2432</v>
      </c>
      <c r="B3019" s="115" t="s">
        <v>5408</v>
      </c>
      <c r="C3019" s="59"/>
      <c r="D3019" s="72"/>
      <c r="E3019" s="171"/>
      <c r="F3019" s="108">
        <f>SUBTOTAL(9,F3020:F3025)</f>
        <v>0</v>
      </c>
      <c r="H3019" s="462">
        <f>+F3019</f>
        <v>0</v>
      </c>
      <c r="K3019" s="350"/>
    </row>
    <row r="3020" spans="1:14" s="456" customFormat="1" ht="20.100000000000001" customHeight="1" outlineLevel="2">
      <c r="A3020" s="31" t="s">
        <v>2433</v>
      </c>
      <c r="B3020" s="32" t="s">
        <v>5409</v>
      </c>
      <c r="C3020" s="37" t="s">
        <v>307</v>
      </c>
      <c r="D3020" s="74">
        <v>80</v>
      </c>
      <c r="E3020" s="172"/>
      <c r="F3020" s="97">
        <f>TRUNC(E3020*D3020,2)</f>
        <v>0</v>
      </c>
      <c r="G3020" s="455"/>
      <c r="K3020" s="350"/>
      <c r="M3020" s="561"/>
      <c r="N3020" s="561"/>
    </row>
    <row r="3021" spans="1:14" s="456" customFormat="1" ht="20.100000000000001" customHeight="1" outlineLevel="2">
      <c r="A3021" s="31" t="s">
        <v>2434</v>
      </c>
      <c r="B3021" s="32" t="s">
        <v>5410</v>
      </c>
      <c r="C3021" s="37" t="s">
        <v>307</v>
      </c>
      <c r="D3021" s="74">
        <v>50</v>
      </c>
      <c r="E3021" s="172"/>
      <c r="F3021" s="97">
        <f>TRUNC(E3021*D3021,2)</f>
        <v>0</v>
      </c>
      <c r="G3021" s="455"/>
      <c r="K3021" s="350"/>
      <c r="M3021" s="561"/>
      <c r="N3021" s="561"/>
    </row>
    <row r="3022" spans="1:14" s="456" customFormat="1" ht="20.100000000000001" customHeight="1" outlineLevel="2">
      <c r="A3022" s="31" t="s">
        <v>2435</v>
      </c>
      <c r="B3022" s="32" t="s">
        <v>5411</v>
      </c>
      <c r="C3022" s="37" t="s">
        <v>307</v>
      </c>
      <c r="D3022" s="74">
        <v>1</v>
      </c>
      <c r="E3022" s="172"/>
      <c r="F3022" s="97">
        <f>TRUNC(E3022*D3022,2)</f>
        <v>0</v>
      </c>
      <c r="G3022" s="455"/>
      <c r="K3022" s="350"/>
      <c r="M3022" s="561"/>
      <c r="N3022" s="561"/>
    </row>
    <row r="3023" spans="1:14" s="456" customFormat="1" ht="20.100000000000001" customHeight="1" outlineLevel="2">
      <c r="A3023" s="31" t="s">
        <v>5412</v>
      </c>
      <c r="B3023" s="32" t="s">
        <v>5413</v>
      </c>
      <c r="C3023" s="37" t="s">
        <v>307</v>
      </c>
      <c r="D3023" s="74">
        <v>4</v>
      </c>
      <c r="E3023" s="172"/>
      <c r="F3023" s="97">
        <f>TRUNC(E3023*D3023,2)</f>
        <v>0</v>
      </c>
      <c r="G3023" s="455"/>
      <c r="K3023" s="350"/>
      <c r="M3023" s="561"/>
      <c r="N3023" s="561"/>
    </row>
    <row r="3024" spans="1:14" s="456" customFormat="1" ht="20.100000000000001" customHeight="1" outlineLevel="2">
      <c r="A3024" s="31" t="s">
        <v>5414</v>
      </c>
      <c r="B3024" s="32" t="s">
        <v>5415</v>
      </c>
      <c r="C3024" s="37" t="s">
        <v>307</v>
      </c>
      <c r="D3024" s="74">
        <v>2</v>
      </c>
      <c r="E3024" s="172"/>
      <c r="F3024" s="97">
        <f>TRUNC(E3024*D3024,2)</f>
        <v>0</v>
      </c>
      <c r="G3024" s="455"/>
      <c r="K3024" s="350"/>
      <c r="M3024" s="561"/>
      <c r="N3024" s="561"/>
    </row>
    <row r="3025" spans="1:14" s="456" customFormat="1" ht="20.100000000000001" customHeight="1" outlineLevel="1">
      <c r="A3025" s="31"/>
      <c r="B3025" s="32"/>
      <c r="C3025" s="37"/>
      <c r="D3025" s="74"/>
      <c r="E3025" s="172"/>
      <c r="F3025" s="97"/>
      <c r="G3025" s="455"/>
      <c r="K3025" s="350"/>
      <c r="M3025" s="561"/>
      <c r="N3025" s="561"/>
    </row>
    <row r="3026" spans="1:14" s="456" customFormat="1" ht="20.100000000000001" customHeight="1" outlineLevel="1">
      <c r="A3026" s="106" t="s">
        <v>5416</v>
      </c>
      <c r="B3026" s="115" t="s">
        <v>417</v>
      </c>
      <c r="C3026" s="59"/>
      <c r="D3026" s="72"/>
      <c r="E3026" s="171"/>
      <c r="F3026" s="108">
        <f>SUBTOTAL(9,F3027:F3031)</f>
        <v>0</v>
      </c>
      <c r="G3026" s="455"/>
      <c r="H3026" s="462">
        <f>+F3026</f>
        <v>0</v>
      </c>
      <c r="K3026" s="350"/>
      <c r="M3026" s="561"/>
      <c r="N3026" s="561"/>
    </row>
    <row r="3027" spans="1:14" ht="20.100000000000001" customHeight="1" outlineLevel="2">
      <c r="A3027" s="31" t="s">
        <v>5417</v>
      </c>
      <c r="B3027" s="32" t="s">
        <v>5418</v>
      </c>
      <c r="C3027" s="37" t="s">
        <v>307</v>
      </c>
      <c r="D3027" s="74">
        <v>14</v>
      </c>
      <c r="E3027" s="172"/>
      <c r="F3027" s="97">
        <f>TRUNC(E3027*D3027,2)</f>
        <v>0</v>
      </c>
      <c r="K3027" s="350"/>
    </row>
    <row r="3028" spans="1:14" ht="20.100000000000001" customHeight="1" outlineLevel="2">
      <c r="A3028" s="31" t="s">
        <v>5419</v>
      </c>
      <c r="B3028" s="32" t="s">
        <v>5420</v>
      </c>
      <c r="C3028" s="37" t="s">
        <v>307</v>
      </c>
      <c r="D3028" s="74">
        <v>5</v>
      </c>
      <c r="E3028" s="172"/>
      <c r="F3028" s="97">
        <f>TRUNC(E3028*D3028,2)</f>
        <v>0</v>
      </c>
      <c r="K3028" s="350"/>
    </row>
    <row r="3029" spans="1:14" ht="20.100000000000001" customHeight="1" outlineLevel="2">
      <c r="A3029" s="31" t="s">
        <v>5421</v>
      </c>
      <c r="B3029" s="32" t="s">
        <v>5422</v>
      </c>
      <c r="C3029" s="37" t="s">
        <v>307</v>
      </c>
      <c r="D3029" s="74">
        <v>7</v>
      </c>
      <c r="E3029" s="172"/>
      <c r="F3029" s="97">
        <f>TRUNC(E3029*D3029,2)</f>
        <v>0</v>
      </c>
      <c r="K3029" s="350"/>
    </row>
    <row r="3030" spans="1:14" ht="20.100000000000001" customHeight="1" outlineLevel="2">
      <c r="A3030" s="31" t="s">
        <v>5423</v>
      </c>
      <c r="B3030" s="32" t="s">
        <v>5424</v>
      </c>
      <c r="C3030" s="37" t="s">
        <v>307</v>
      </c>
      <c r="D3030" s="74">
        <v>1</v>
      </c>
      <c r="E3030" s="172"/>
      <c r="F3030" s="97">
        <f>TRUNC(E3030*D3030,2)</f>
        <v>0</v>
      </c>
      <c r="K3030" s="350"/>
    </row>
    <row r="3031" spans="1:14" ht="20.100000000000001" customHeight="1">
      <c r="A3031" s="2"/>
      <c r="B3031" s="113"/>
      <c r="C3031" s="6"/>
      <c r="D3031" s="71"/>
      <c r="E3031" s="71"/>
      <c r="F3031" s="97"/>
      <c r="K3031" s="350"/>
    </row>
    <row r="3032" spans="1:14" ht="20.100000000000001" customHeight="1">
      <c r="A3032" s="13">
        <v>13</v>
      </c>
      <c r="B3032" s="14" t="s">
        <v>4628</v>
      </c>
      <c r="C3032" s="15"/>
      <c r="D3032" s="70"/>
      <c r="E3032" s="65"/>
      <c r="F3032" s="96">
        <f>SUBTOTAL(9,F3033:F3136)</f>
        <v>0</v>
      </c>
      <c r="H3032" s="460">
        <f>SUM(H3033:H3136)</f>
        <v>0</v>
      </c>
      <c r="I3032" s="456" t="b">
        <f>H3032=F3032</f>
        <v>1</v>
      </c>
      <c r="K3032" s="350"/>
    </row>
    <row r="3033" spans="1:14" s="363" customFormat="1" ht="20.100000000000001" customHeight="1" outlineLevel="1">
      <c r="A3033" s="11"/>
      <c r="B3033" s="213"/>
      <c r="C3033" s="12"/>
      <c r="D3033" s="73"/>
      <c r="E3033" s="73"/>
      <c r="F3033" s="100"/>
      <c r="G3033" s="470"/>
      <c r="H3033" s="456"/>
      <c r="I3033" s="34"/>
      <c r="K3033" s="350"/>
      <c r="M3033" s="564"/>
      <c r="N3033" s="564"/>
    </row>
    <row r="3034" spans="1:14" s="363" customFormat="1" ht="20.100000000000001" customHeight="1" outlineLevel="1">
      <c r="A3034" s="159" t="s">
        <v>193</v>
      </c>
      <c r="B3034" s="301" t="s">
        <v>340</v>
      </c>
      <c r="C3034" s="199"/>
      <c r="D3034" s="509"/>
      <c r="E3034" s="98"/>
      <c r="F3034" s="108">
        <f>SUBTOTAL(9,F3035:F3069)</f>
        <v>0</v>
      </c>
      <c r="G3034" s="455" t="s">
        <v>3049</v>
      </c>
      <c r="H3034" s="462">
        <f>+F3034</f>
        <v>0</v>
      </c>
      <c r="I3034" s="456"/>
      <c r="K3034" s="350"/>
      <c r="M3034" s="564"/>
      <c r="N3034" s="564"/>
    </row>
    <row r="3035" spans="1:14" s="363" customFormat="1" ht="20.100000000000001" customHeight="1" outlineLevel="2">
      <c r="A3035" s="189" t="s">
        <v>195</v>
      </c>
      <c r="B3035" s="116" t="s">
        <v>2448</v>
      </c>
      <c r="C3035" s="37"/>
      <c r="D3035" s="431"/>
      <c r="E3035" s="71"/>
      <c r="F3035" s="97"/>
      <c r="G3035" s="470"/>
      <c r="K3035" s="350"/>
      <c r="M3035" s="564"/>
      <c r="N3035" s="564"/>
    </row>
    <row r="3036" spans="1:14" s="363" customFormat="1" ht="20.100000000000001" customHeight="1" outlineLevel="2">
      <c r="A3036" s="147" t="s">
        <v>2436</v>
      </c>
      <c r="B3036" s="182" t="s">
        <v>330</v>
      </c>
      <c r="C3036" s="149" t="s">
        <v>9</v>
      </c>
      <c r="D3036" s="432">
        <v>59145.120000000003</v>
      </c>
      <c r="E3036" s="71"/>
      <c r="F3036" s="97">
        <f t="shared" ref="F3036:F3046" si="87">TRUNC(E3036*D3036,2)</f>
        <v>0</v>
      </c>
      <c r="G3036" s="470"/>
      <c r="K3036" s="350"/>
      <c r="M3036" s="564"/>
      <c r="N3036" s="564"/>
    </row>
    <row r="3037" spans="1:14" s="363" customFormat="1" ht="20.100000000000001" customHeight="1" outlineLevel="2">
      <c r="A3037" s="147" t="s">
        <v>2437</v>
      </c>
      <c r="B3037" s="182" t="s">
        <v>331</v>
      </c>
      <c r="C3037" s="149" t="s">
        <v>306</v>
      </c>
      <c r="D3037" s="432">
        <v>23465.83</v>
      </c>
      <c r="E3037" s="71"/>
      <c r="F3037" s="97">
        <f t="shared" si="87"/>
        <v>0</v>
      </c>
      <c r="G3037" s="470"/>
      <c r="K3037" s="350"/>
      <c r="M3037" s="564"/>
      <c r="N3037" s="564"/>
    </row>
    <row r="3038" spans="1:14" s="363" customFormat="1" ht="20.100000000000001" customHeight="1" outlineLevel="2">
      <c r="A3038" s="147" t="s">
        <v>2438</v>
      </c>
      <c r="B3038" s="182" t="s">
        <v>332</v>
      </c>
      <c r="C3038" s="149" t="s">
        <v>5495</v>
      </c>
      <c r="D3038" s="432">
        <f>D3037*10*1.3</f>
        <v>305055.78999999998</v>
      </c>
      <c r="E3038" s="71"/>
      <c r="F3038" s="97">
        <f t="shared" si="87"/>
        <v>0</v>
      </c>
      <c r="G3038" s="470"/>
      <c r="K3038" s="350"/>
      <c r="M3038" s="564"/>
      <c r="N3038" s="564"/>
    </row>
    <row r="3039" spans="1:14" s="363" customFormat="1" ht="20.100000000000001" customHeight="1" outlineLevel="2">
      <c r="A3039" s="147" t="s">
        <v>2439</v>
      </c>
      <c r="B3039" s="182" t="s">
        <v>5325</v>
      </c>
      <c r="C3039" s="149" t="s">
        <v>306</v>
      </c>
      <c r="D3039" s="432">
        <v>6121.52</v>
      </c>
      <c r="E3039" s="71"/>
      <c r="F3039" s="97">
        <f t="shared" si="87"/>
        <v>0</v>
      </c>
      <c r="G3039" s="470"/>
      <c r="K3039" s="350"/>
      <c r="M3039" s="564"/>
      <c r="N3039" s="564"/>
    </row>
    <row r="3040" spans="1:14" s="363" customFormat="1" ht="20.100000000000001" customHeight="1" outlineLevel="2">
      <c r="A3040" s="147" t="s">
        <v>2440</v>
      </c>
      <c r="B3040" s="182" t="s">
        <v>5326</v>
      </c>
      <c r="C3040" s="149" t="s">
        <v>306</v>
      </c>
      <c r="D3040" s="432">
        <v>1020.25</v>
      </c>
      <c r="E3040" s="71"/>
      <c r="F3040" s="97">
        <f t="shared" si="87"/>
        <v>0</v>
      </c>
      <c r="G3040" s="470"/>
      <c r="K3040" s="350"/>
      <c r="M3040" s="564"/>
      <c r="N3040" s="564"/>
    </row>
    <row r="3041" spans="1:14" ht="20.100000000000001" customHeight="1" outlineLevel="2">
      <c r="A3041" s="147" t="s">
        <v>2441</v>
      </c>
      <c r="B3041" s="182" t="s">
        <v>333</v>
      </c>
      <c r="C3041" s="149" t="s">
        <v>306</v>
      </c>
      <c r="D3041" s="432">
        <v>8871.77</v>
      </c>
      <c r="E3041" s="71"/>
      <c r="F3041" s="97">
        <f t="shared" si="87"/>
        <v>0</v>
      </c>
      <c r="K3041" s="350"/>
    </row>
    <row r="3042" spans="1:14" s="363" customFormat="1" ht="20.100000000000001" customHeight="1" outlineLevel="2">
      <c r="A3042" s="147" t="s">
        <v>2442</v>
      </c>
      <c r="B3042" s="182" t="s">
        <v>334</v>
      </c>
      <c r="C3042" s="149" t="s">
        <v>306</v>
      </c>
      <c r="D3042" s="432">
        <v>17743.54</v>
      </c>
      <c r="E3042" s="71"/>
      <c r="F3042" s="97">
        <f t="shared" si="87"/>
        <v>0</v>
      </c>
      <c r="G3042" s="470"/>
      <c r="K3042" s="350"/>
      <c r="M3042" s="564"/>
      <c r="N3042" s="564"/>
    </row>
    <row r="3043" spans="1:14" s="363" customFormat="1" ht="20.100000000000001" customHeight="1" outlineLevel="2">
      <c r="A3043" s="147" t="s">
        <v>2443</v>
      </c>
      <c r="B3043" s="182" t="s">
        <v>5327</v>
      </c>
      <c r="C3043" s="149" t="s">
        <v>9</v>
      </c>
      <c r="D3043" s="432">
        <v>59145.120000000003</v>
      </c>
      <c r="E3043" s="71"/>
      <c r="F3043" s="97">
        <f t="shared" si="87"/>
        <v>0</v>
      </c>
      <c r="G3043" s="470"/>
      <c r="K3043" s="350"/>
      <c r="M3043" s="564"/>
      <c r="N3043" s="564"/>
    </row>
    <row r="3044" spans="1:14" s="363" customFormat="1" ht="20.100000000000001" customHeight="1" outlineLevel="2">
      <c r="A3044" s="147" t="s">
        <v>2444</v>
      </c>
      <c r="B3044" s="182" t="s">
        <v>336</v>
      </c>
      <c r="C3044" s="149" t="s">
        <v>9</v>
      </c>
      <c r="D3044" s="432">
        <v>59145.120000000003</v>
      </c>
      <c r="E3044" s="71"/>
      <c r="F3044" s="97">
        <f t="shared" si="87"/>
        <v>0</v>
      </c>
      <c r="G3044" s="470"/>
      <c r="K3044" s="350"/>
      <c r="M3044" s="564"/>
      <c r="N3044" s="564"/>
    </row>
    <row r="3045" spans="1:14" s="363" customFormat="1" ht="28.5" outlineLevel="2">
      <c r="A3045" s="147" t="s">
        <v>2445</v>
      </c>
      <c r="B3045" s="182" t="s">
        <v>337</v>
      </c>
      <c r="C3045" s="149" t="s">
        <v>306</v>
      </c>
      <c r="D3045" s="432">
        <v>2957.26</v>
      </c>
      <c r="E3045" s="71"/>
      <c r="F3045" s="97">
        <f t="shared" si="87"/>
        <v>0</v>
      </c>
      <c r="G3045" s="470"/>
      <c r="K3045" s="350"/>
      <c r="M3045" s="564"/>
      <c r="N3045" s="564"/>
    </row>
    <row r="3046" spans="1:14" s="363" customFormat="1" ht="20.100000000000001" customHeight="1" outlineLevel="2">
      <c r="A3046" s="147" t="s">
        <v>2446</v>
      </c>
      <c r="B3046" s="182" t="s">
        <v>338</v>
      </c>
      <c r="C3046" s="149" t="s">
        <v>5495</v>
      </c>
      <c r="D3046" s="432">
        <f>D3045*25</f>
        <v>73931.5</v>
      </c>
      <c r="E3046" s="71"/>
      <c r="F3046" s="97">
        <f t="shared" si="87"/>
        <v>0</v>
      </c>
      <c r="G3046" s="470"/>
      <c r="K3046" s="350"/>
      <c r="M3046" s="564"/>
      <c r="N3046" s="564"/>
    </row>
    <row r="3047" spans="1:14" s="363" customFormat="1" ht="20.100000000000001" customHeight="1" outlineLevel="2">
      <c r="A3047" s="147"/>
      <c r="B3047" s="182"/>
      <c r="C3047" s="273"/>
      <c r="D3047" s="432"/>
      <c r="E3047" s="71"/>
      <c r="F3047" s="97"/>
      <c r="G3047" s="470"/>
      <c r="K3047" s="350"/>
      <c r="M3047" s="564"/>
      <c r="N3047" s="564"/>
    </row>
    <row r="3048" spans="1:14" s="363" customFormat="1" ht="20.100000000000001" customHeight="1" outlineLevel="2">
      <c r="A3048" s="189" t="s">
        <v>2447</v>
      </c>
      <c r="B3048" s="116" t="s">
        <v>2449</v>
      </c>
      <c r="C3048" s="37"/>
      <c r="D3048" s="431"/>
      <c r="E3048" s="71"/>
      <c r="F3048" s="97"/>
      <c r="G3048" s="470"/>
      <c r="K3048" s="350"/>
      <c r="M3048" s="564"/>
      <c r="N3048" s="564"/>
    </row>
    <row r="3049" spans="1:14" s="363" customFormat="1" ht="20.100000000000001" customHeight="1" outlineLevel="2">
      <c r="A3049" s="147" t="s">
        <v>2451</v>
      </c>
      <c r="B3049" s="182" t="s">
        <v>5328</v>
      </c>
      <c r="C3049" s="149" t="s">
        <v>9</v>
      </c>
      <c r="D3049" s="432">
        <v>54036.04</v>
      </c>
      <c r="E3049" s="71"/>
      <c r="F3049" s="97">
        <f t="shared" ref="F3049:F3054" si="88">TRUNC(E3049*D3049,2)</f>
        <v>0</v>
      </c>
      <c r="G3049" s="470"/>
      <c r="K3049" s="350"/>
      <c r="M3049" s="564"/>
      <c r="N3049" s="564"/>
    </row>
    <row r="3050" spans="1:14" ht="41.25" customHeight="1" outlineLevel="2">
      <c r="A3050" s="147" t="s">
        <v>2452</v>
      </c>
      <c r="B3050" s="182" t="s">
        <v>2905</v>
      </c>
      <c r="C3050" s="149" t="s">
        <v>9</v>
      </c>
      <c r="D3050" s="432">
        <v>54036.04</v>
      </c>
      <c r="E3050" s="71"/>
      <c r="F3050" s="97">
        <f t="shared" si="88"/>
        <v>0</v>
      </c>
      <c r="K3050" s="350"/>
    </row>
    <row r="3051" spans="1:14" s="363" customFormat="1" ht="20.100000000000001" customHeight="1" outlineLevel="2">
      <c r="A3051" s="147" t="s">
        <v>2453</v>
      </c>
      <c r="B3051" s="182" t="s">
        <v>4996</v>
      </c>
      <c r="C3051" s="149" t="s">
        <v>9</v>
      </c>
      <c r="D3051" s="432">
        <v>54036.04</v>
      </c>
      <c r="E3051" s="71"/>
      <c r="F3051" s="97">
        <f t="shared" si="88"/>
        <v>0</v>
      </c>
      <c r="G3051" s="470"/>
      <c r="K3051" s="350"/>
      <c r="M3051" s="564"/>
      <c r="N3051" s="564"/>
    </row>
    <row r="3052" spans="1:14" s="363" customFormat="1" ht="30.75" customHeight="1" outlineLevel="2">
      <c r="A3052" s="147" t="s">
        <v>2454</v>
      </c>
      <c r="B3052" s="182" t="s">
        <v>339</v>
      </c>
      <c r="C3052" s="149" t="s">
        <v>306</v>
      </c>
      <c r="D3052" s="432">
        <v>540.36</v>
      </c>
      <c r="E3052" s="71"/>
      <c r="F3052" s="97">
        <f t="shared" si="88"/>
        <v>0</v>
      </c>
      <c r="G3052" s="470"/>
      <c r="K3052" s="350"/>
      <c r="M3052" s="564"/>
      <c r="N3052" s="564"/>
    </row>
    <row r="3053" spans="1:14" s="363" customFormat="1" ht="28.5" outlineLevel="2">
      <c r="A3053" s="147" t="s">
        <v>2455</v>
      </c>
      <c r="B3053" s="182" t="s">
        <v>2906</v>
      </c>
      <c r="C3053" s="149" t="s">
        <v>306</v>
      </c>
      <c r="D3053" s="432">
        <v>3782.52</v>
      </c>
      <c r="E3053" s="71"/>
      <c r="F3053" s="97">
        <f t="shared" si="88"/>
        <v>0</v>
      </c>
      <c r="G3053" s="470"/>
      <c r="K3053" s="350"/>
      <c r="M3053" s="564"/>
      <c r="N3053" s="564"/>
    </row>
    <row r="3054" spans="1:14" s="363" customFormat="1" ht="28.5" outlineLevel="2">
      <c r="A3054" s="147" t="s">
        <v>2904</v>
      </c>
      <c r="B3054" s="182" t="s">
        <v>5329</v>
      </c>
      <c r="C3054" s="149" t="s">
        <v>302</v>
      </c>
      <c r="D3054" s="432">
        <v>79973.34</v>
      </c>
      <c r="E3054" s="71"/>
      <c r="F3054" s="97">
        <f t="shared" si="88"/>
        <v>0</v>
      </c>
      <c r="G3054" s="470"/>
      <c r="K3054" s="350"/>
      <c r="M3054" s="564"/>
      <c r="N3054" s="564"/>
    </row>
    <row r="3055" spans="1:14" s="363" customFormat="1" ht="19.5" customHeight="1" outlineLevel="2">
      <c r="A3055" s="147"/>
      <c r="B3055" s="182"/>
      <c r="C3055" s="273"/>
      <c r="D3055" s="432"/>
      <c r="E3055" s="71"/>
      <c r="F3055" s="97"/>
      <c r="G3055" s="470"/>
      <c r="K3055" s="350"/>
      <c r="M3055" s="564"/>
      <c r="N3055" s="564"/>
    </row>
    <row r="3056" spans="1:14" ht="29.25" customHeight="1" outlineLevel="2">
      <c r="A3056" s="189" t="s">
        <v>2456</v>
      </c>
      <c r="B3056" s="116" t="s">
        <v>2450</v>
      </c>
      <c r="C3056" s="37"/>
      <c r="D3056" s="431"/>
      <c r="E3056" s="71"/>
      <c r="F3056" s="97"/>
      <c r="K3056" s="350"/>
    </row>
    <row r="3057" spans="1:14" ht="20.100000000000001" customHeight="1" outlineLevel="2">
      <c r="A3057" s="147" t="s">
        <v>2457</v>
      </c>
      <c r="B3057" s="182" t="s">
        <v>2907</v>
      </c>
      <c r="C3057" s="149" t="s">
        <v>9</v>
      </c>
      <c r="D3057" s="432">
        <v>32815.74</v>
      </c>
      <c r="E3057" s="71"/>
      <c r="F3057" s="97">
        <f>TRUNC(E3057*D3057,2)</f>
        <v>0</v>
      </c>
      <c r="K3057" s="350"/>
    </row>
    <row r="3058" spans="1:14" s="363" customFormat="1" ht="20.100000000000001" customHeight="1" outlineLevel="2">
      <c r="A3058" s="147"/>
      <c r="B3058" s="182"/>
      <c r="C3058" s="273"/>
      <c r="D3058" s="432"/>
      <c r="E3058" s="92"/>
      <c r="F3058" s="99"/>
      <c r="G3058" s="470"/>
      <c r="K3058" s="350"/>
      <c r="M3058" s="564"/>
      <c r="N3058" s="564"/>
    </row>
    <row r="3059" spans="1:14" s="363" customFormat="1" ht="20.100000000000001" customHeight="1" outlineLevel="2">
      <c r="A3059" s="207" t="s">
        <v>2459</v>
      </c>
      <c r="B3059" s="128" t="s">
        <v>2458</v>
      </c>
      <c r="C3059" s="93"/>
      <c r="D3059" s="510"/>
      <c r="E3059" s="71"/>
      <c r="F3059" s="101"/>
      <c r="G3059" s="470"/>
      <c r="K3059" s="350"/>
      <c r="M3059" s="564"/>
      <c r="N3059" s="564"/>
    </row>
    <row r="3060" spans="1:14" s="363" customFormat="1" ht="20.100000000000001" customHeight="1" outlineLevel="2">
      <c r="A3060" s="147" t="s">
        <v>2460</v>
      </c>
      <c r="B3060" s="182" t="s">
        <v>5328</v>
      </c>
      <c r="C3060" s="149" t="s">
        <v>9</v>
      </c>
      <c r="D3060" s="432">
        <v>225.32</v>
      </c>
      <c r="E3060" s="71"/>
      <c r="F3060" s="101">
        <f>TRUNC(E3060*D3060,2)</f>
        <v>0</v>
      </c>
      <c r="G3060" s="470"/>
      <c r="K3060" s="350"/>
      <c r="M3060" s="564"/>
      <c r="N3060" s="564"/>
    </row>
    <row r="3061" spans="1:14" s="363" customFormat="1" ht="32.25" customHeight="1" outlineLevel="2">
      <c r="A3061" s="147" t="s">
        <v>2461</v>
      </c>
      <c r="B3061" s="182" t="s">
        <v>2905</v>
      </c>
      <c r="C3061" s="149" t="s">
        <v>9</v>
      </c>
      <c r="D3061" s="432">
        <v>225.32</v>
      </c>
      <c r="E3061" s="71"/>
      <c r="F3061" s="101">
        <f>TRUNC(E3061*D3061,2)</f>
        <v>0</v>
      </c>
      <c r="G3061" s="470"/>
      <c r="K3061" s="350"/>
      <c r="M3061" s="564"/>
      <c r="N3061" s="564"/>
    </row>
    <row r="3062" spans="1:14" s="363" customFormat="1" ht="20.100000000000001" customHeight="1" outlineLevel="2">
      <c r="A3062" s="147" t="s">
        <v>2462</v>
      </c>
      <c r="B3062" s="182" t="s">
        <v>4996</v>
      </c>
      <c r="C3062" s="149" t="s">
        <v>9</v>
      </c>
      <c r="D3062" s="432">
        <v>225.32</v>
      </c>
      <c r="E3062" s="71"/>
      <c r="F3062" s="101">
        <f>TRUNC(E3062*D3062,2)</f>
        <v>0</v>
      </c>
      <c r="G3062" s="470"/>
      <c r="K3062" s="350"/>
      <c r="M3062" s="564"/>
      <c r="N3062" s="564"/>
    </row>
    <row r="3063" spans="1:14" s="363" customFormat="1" ht="20.100000000000001" customHeight="1" outlineLevel="2">
      <c r="A3063" s="147" t="s">
        <v>2463</v>
      </c>
      <c r="B3063" s="182" t="s">
        <v>339</v>
      </c>
      <c r="C3063" s="149" t="s">
        <v>306</v>
      </c>
      <c r="D3063" s="432">
        <v>2.25</v>
      </c>
      <c r="E3063" s="71"/>
      <c r="F3063" s="101">
        <f>TRUNC(E3063*D3063,2)</f>
        <v>0</v>
      </c>
      <c r="G3063" s="470"/>
      <c r="K3063" s="350"/>
      <c r="M3063" s="564"/>
      <c r="N3063" s="564"/>
    </row>
    <row r="3064" spans="1:14" s="363" customFormat="1" ht="20.100000000000001" customHeight="1" outlineLevel="2">
      <c r="A3064" s="147" t="s">
        <v>2908</v>
      </c>
      <c r="B3064" s="182" t="s">
        <v>4997</v>
      </c>
      <c r="C3064" s="149" t="s">
        <v>9</v>
      </c>
      <c r="D3064" s="432">
        <v>225.32</v>
      </c>
      <c r="E3064" s="71"/>
      <c r="F3064" s="101">
        <f>TRUNC(E3064*D3064,2)</f>
        <v>0</v>
      </c>
      <c r="G3064" s="470"/>
      <c r="K3064" s="350"/>
      <c r="M3064" s="564"/>
      <c r="N3064" s="564"/>
    </row>
    <row r="3065" spans="1:14" s="363" customFormat="1" ht="20.100000000000001" customHeight="1" outlineLevel="2">
      <c r="A3065" s="147"/>
      <c r="B3065" s="182"/>
      <c r="C3065" s="273"/>
      <c r="D3065" s="432"/>
      <c r="E3065" s="71"/>
      <c r="F3065" s="101"/>
      <c r="G3065" s="470"/>
      <c r="K3065" s="350"/>
      <c r="M3065" s="564"/>
      <c r="N3065" s="564"/>
    </row>
    <row r="3066" spans="1:14" s="363" customFormat="1" ht="20.100000000000001" customHeight="1" outlineLevel="2">
      <c r="A3066" s="207" t="s">
        <v>2465</v>
      </c>
      <c r="B3066" s="128" t="s">
        <v>2464</v>
      </c>
      <c r="C3066" s="93"/>
      <c r="D3066" s="510"/>
      <c r="E3066" s="71"/>
      <c r="F3066" s="101"/>
      <c r="G3066" s="470"/>
      <c r="K3066" s="350"/>
      <c r="M3066" s="564"/>
      <c r="N3066" s="564"/>
    </row>
    <row r="3067" spans="1:14" s="456" customFormat="1" ht="20.100000000000001" customHeight="1" outlineLevel="2">
      <c r="A3067" s="147" t="s">
        <v>2466</v>
      </c>
      <c r="B3067" s="182" t="s">
        <v>980</v>
      </c>
      <c r="C3067" s="149" t="s">
        <v>9</v>
      </c>
      <c r="D3067" s="432">
        <v>53345.69</v>
      </c>
      <c r="E3067" s="71"/>
      <c r="F3067" s="101">
        <f>TRUNC(E3067*D3067,2)</f>
        <v>0</v>
      </c>
      <c r="G3067" s="455"/>
      <c r="K3067" s="350"/>
      <c r="M3067" s="561"/>
      <c r="N3067" s="561"/>
    </row>
    <row r="3068" spans="1:14" s="456" customFormat="1" ht="20.100000000000001" customHeight="1" outlineLevel="2">
      <c r="A3068" s="147" t="s">
        <v>2467</v>
      </c>
      <c r="B3068" s="182" t="s">
        <v>981</v>
      </c>
      <c r="C3068" s="149" t="s">
        <v>306</v>
      </c>
      <c r="D3068" s="432">
        <v>5334.57</v>
      </c>
      <c r="E3068" s="71"/>
      <c r="F3068" s="101">
        <f>TRUNC(E3068*D3068,2)</f>
        <v>0</v>
      </c>
      <c r="G3068" s="455"/>
      <c r="K3068" s="350"/>
      <c r="M3068" s="561"/>
      <c r="N3068" s="561"/>
    </row>
    <row r="3069" spans="1:14" s="456" customFormat="1" ht="42.75" outlineLevel="2">
      <c r="A3069" s="147" t="s">
        <v>2468</v>
      </c>
      <c r="B3069" s="182" t="s">
        <v>5330</v>
      </c>
      <c r="C3069" s="149" t="s">
        <v>9</v>
      </c>
      <c r="D3069" s="432">
        <v>53345.69</v>
      </c>
      <c r="E3069" s="71"/>
      <c r="F3069" s="101">
        <f>TRUNC(E3069*D3069,2)</f>
        <v>0</v>
      </c>
      <c r="G3069" s="455"/>
      <c r="K3069" s="350"/>
      <c r="M3069" s="561"/>
      <c r="N3069" s="561"/>
    </row>
    <row r="3070" spans="1:14" s="456" customFormat="1" ht="20.100000000000001" customHeight="1" outlineLevel="1">
      <c r="A3070" s="2"/>
      <c r="B3070" s="212"/>
      <c r="C3070" s="6"/>
      <c r="D3070" s="64"/>
      <c r="E3070" s="64"/>
      <c r="F3070" s="101"/>
      <c r="G3070" s="455"/>
      <c r="K3070" s="350"/>
      <c r="M3070" s="561"/>
      <c r="N3070" s="561"/>
    </row>
    <row r="3071" spans="1:14" s="456" customFormat="1" ht="20.100000000000001" customHeight="1" outlineLevel="1">
      <c r="A3071" s="159" t="s">
        <v>197</v>
      </c>
      <c r="B3071" s="301" t="s">
        <v>341</v>
      </c>
      <c r="C3071" s="199"/>
      <c r="D3071" s="511"/>
      <c r="E3071" s="98"/>
      <c r="F3071" s="108">
        <f>SUBTOTAL(9,F3072:F3108)</f>
        <v>0</v>
      </c>
      <c r="G3071" s="455" t="s">
        <v>3049</v>
      </c>
      <c r="H3071" s="462">
        <f>+F3071</f>
        <v>0</v>
      </c>
      <c r="K3071" s="350"/>
      <c r="M3071" s="561"/>
      <c r="N3071" s="561"/>
    </row>
    <row r="3072" spans="1:14" s="456" customFormat="1" ht="20.100000000000001" customHeight="1" outlineLevel="2">
      <c r="A3072" s="207" t="s">
        <v>199</v>
      </c>
      <c r="B3072" s="512" t="s">
        <v>2469</v>
      </c>
      <c r="C3072" s="513"/>
      <c r="D3072" s="514"/>
      <c r="E3072" s="92"/>
      <c r="F3072" s="146"/>
      <c r="G3072" s="455"/>
      <c r="K3072" s="350"/>
      <c r="M3072" s="561"/>
      <c r="N3072" s="561"/>
    </row>
    <row r="3073" spans="1:14" s="456" customFormat="1" ht="28.5" outlineLevel="2">
      <c r="A3073" s="200" t="s">
        <v>2471</v>
      </c>
      <c r="B3073" s="314" t="s">
        <v>4998</v>
      </c>
      <c r="C3073" s="278" t="s">
        <v>9</v>
      </c>
      <c r="D3073" s="515">
        <v>4439.54</v>
      </c>
      <c r="E3073" s="92"/>
      <c r="F3073" s="101">
        <f>TRUNC(E3073*D3073,2)</f>
        <v>0</v>
      </c>
      <c r="G3073" s="455"/>
      <c r="K3073" s="350"/>
      <c r="M3073" s="561"/>
      <c r="N3073" s="561"/>
    </row>
    <row r="3074" spans="1:14" s="456" customFormat="1" ht="28.5" outlineLevel="2">
      <c r="A3074" s="200" t="s">
        <v>2472</v>
      </c>
      <c r="B3074" s="314" t="s">
        <v>4999</v>
      </c>
      <c r="C3074" s="278" t="s">
        <v>9</v>
      </c>
      <c r="D3074" s="515">
        <v>619.72</v>
      </c>
      <c r="E3074" s="92"/>
      <c r="F3074" s="101">
        <f>TRUNC(E3074*D3074,2)</f>
        <v>0</v>
      </c>
      <c r="G3074" s="455"/>
      <c r="K3074" s="350"/>
      <c r="M3074" s="561"/>
      <c r="N3074" s="561"/>
    </row>
    <row r="3075" spans="1:14" s="456" customFormat="1" ht="28.5" outlineLevel="2">
      <c r="A3075" s="200" t="s">
        <v>2473</v>
      </c>
      <c r="B3075" s="314" t="s">
        <v>5000</v>
      </c>
      <c r="C3075" s="278" t="s">
        <v>9</v>
      </c>
      <c r="D3075" s="515">
        <v>4592.03</v>
      </c>
      <c r="E3075" s="92"/>
      <c r="F3075" s="101">
        <f>TRUNC(E3075*D3075,2)</f>
        <v>0</v>
      </c>
      <c r="G3075" s="455"/>
      <c r="K3075" s="350"/>
      <c r="M3075" s="561"/>
      <c r="N3075" s="561"/>
    </row>
    <row r="3076" spans="1:14" s="456" customFormat="1" ht="28.5" outlineLevel="2">
      <c r="A3076" s="200" t="s">
        <v>2474</v>
      </c>
      <c r="B3076" s="314" t="s">
        <v>5001</v>
      </c>
      <c r="C3076" s="278" t="s">
        <v>9</v>
      </c>
      <c r="D3076" s="515">
        <v>386.94</v>
      </c>
      <c r="E3076" s="92"/>
      <c r="F3076" s="101">
        <f>TRUNC(E3076*D3076,2)</f>
        <v>0</v>
      </c>
      <c r="G3076" s="455"/>
      <c r="K3076" s="350"/>
      <c r="M3076" s="561"/>
      <c r="N3076" s="561"/>
    </row>
    <row r="3077" spans="1:14" s="456" customFormat="1" ht="20.100000000000001" customHeight="1" outlineLevel="2">
      <c r="A3077" s="200"/>
      <c r="B3077" s="314"/>
      <c r="C3077" s="516"/>
      <c r="D3077" s="515"/>
      <c r="E3077" s="92"/>
      <c r="F3077" s="99"/>
      <c r="G3077" s="455"/>
      <c r="K3077" s="350"/>
      <c r="M3077" s="561"/>
      <c r="N3077" s="561"/>
    </row>
    <row r="3078" spans="1:14" s="456" customFormat="1" ht="20.100000000000001" customHeight="1" outlineLevel="2">
      <c r="A3078" s="207" t="s">
        <v>2475</v>
      </c>
      <c r="B3078" s="512" t="s">
        <v>2470</v>
      </c>
      <c r="C3078" s="513"/>
      <c r="D3078" s="514"/>
      <c r="E3078" s="92"/>
      <c r="F3078" s="146"/>
      <c r="G3078" s="455"/>
      <c r="K3078" s="350"/>
      <c r="M3078" s="561"/>
      <c r="N3078" s="561"/>
    </row>
    <row r="3079" spans="1:14" s="456" customFormat="1" ht="20.100000000000001" customHeight="1" outlineLevel="2">
      <c r="A3079" s="200" t="s">
        <v>2476</v>
      </c>
      <c r="B3079" s="314" t="s">
        <v>5002</v>
      </c>
      <c r="C3079" s="278" t="s">
        <v>9</v>
      </c>
      <c r="D3079" s="515">
        <v>1.95</v>
      </c>
      <c r="E3079" s="92"/>
      <c r="F3079" s="101">
        <f t="shared" ref="F3079:F3107" si="89">TRUNC(E3079*D3079,2)</f>
        <v>0</v>
      </c>
      <c r="G3079" s="455"/>
      <c r="K3079" s="350"/>
      <c r="M3079" s="561"/>
      <c r="N3079" s="561"/>
    </row>
    <row r="3080" spans="1:14" s="456" customFormat="1" ht="20.100000000000001" customHeight="1" outlineLevel="2">
      <c r="A3080" s="200" t="s">
        <v>2477</v>
      </c>
      <c r="B3080" s="314" t="s">
        <v>5003</v>
      </c>
      <c r="C3080" s="278" t="s">
        <v>9</v>
      </c>
      <c r="D3080" s="515">
        <v>2.44</v>
      </c>
      <c r="E3080" s="92"/>
      <c r="F3080" s="101">
        <f t="shared" si="89"/>
        <v>0</v>
      </c>
      <c r="G3080" s="455"/>
      <c r="K3080" s="350"/>
      <c r="M3080" s="561"/>
      <c r="N3080" s="561"/>
    </row>
    <row r="3081" spans="1:14" s="456" customFormat="1" ht="20.100000000000001" customHeight="1" outlineLevel="2">
      <c r="A3081" s="200" t="s">
        <v>2478</v>
      </c>
      <c r="B3081" s="314" t="s">
        <v>5004</v>
      </c>
      <c r="C3081" s="278" t="s">
        <v>9</v>
      </c>
      <c r="D3081" s="515">
        <v>3.27</v>
      </c>
      <c r="E3081" s="92"/>
      <c r="F3081" s="101">
        <f t="shared" si="89"/>
        <v>0</v>
      </c>
      <c r="G3081" s="455"/>
      <c r="K3081" s="350"/>
      <c r="M3081" s="561"/>
      <c r="N3081" s="561"/>
    </row>
    <row r="3082" spans="1:14" s="456" customFormat="1" ht="20.100000000000001" customHeight="1" outlineLevel="2">
      <c r="A3082" s="200" t="s">
        <v>2479</v>
      </c>
      <c r="B3082" s="314" t="s">
        <v>5005</v>
      </c>
      <c r="C3082" s="278" t="s">
        <v>9</v>
      </c>
      <c r="D3082" s="515">
        <v>1.01</v>
      </c>
      <c r="E3082" s="92"/>
      <c r="F3082" s="101">
        <f>TRUNC(E3082*D3082,2)</f>
        <v>0</v>
      </c>
      <c r="G3082" s="455"/>
      <c r="K3082" s="350"/>
      <c r="M3082" s="561"/>
      <c r="N3082" s="561"/>
    </row>
    <row r="3083" spans="1:14" s="456" customFormat="1" ht="20.100000000000001" customHeight="1" outlineLevel="2">
      <c r="A3083" s="200" t="s">
        <v>2480</v>
      </c>
      <c r="B3083" s="314" t="s">
        <v>5006</v>
      </c>
      <c r="C3083" s="278" t="s">
        <v>9</v>
      </c>
      <c r="D3083" s="515">
        <v>0.5</v>
      </c>
      <c r="E3083" s="92"/>
      <c r="F3083" s="101">
        <f t="shared" si="89"/>
        <v>0</v>
      </c>
      <c r="G3083" s="455"/>
      <c r="K3083" s="350"/>
      <c r="M3083" s="561"/>
      <c r="N3083" s="561"/>
    </row>
    <row r="3084" spans="1:14" s="456" customFormat="1" ht="20.100000000000001" customHeight="1" outlineLevel="2">
      <c r="A3084" s="200" t="s">
        <v>2481</v>
      </c>
      <c r="B3084" s="314" t="s">
        <v>5007</v>
      </c>
      <c r="C3084" s="278" t="s">
        <v>9</v>
      </c>
      <c r="D3084" s="515">
        <v>0.5</v>
      </c>
      <c r="E3084" s="92"/>
      <c r="F3084" s="101">
        <f t="shared" si="89"/>
        <v>0</v>
      </c>
      <c r="G3084" s="455"/>
      <c r="K3084" s="350"/>
      <c r="M3084" s="561"/>
      <c r="N3084" s="561"/>
    </row>
    <row r="3085" spans="1:14" s="456" customFormat="1" ht="20.100000000000001" customHeight="1" outlineLevel="2">
      <c r="A3085" s="200" t="s">
        <v>2482</v>
      </c>
      <c r="B3085" s="314" t="s">
        <v>5008</v>
      </c>
      <c r="C3085" s="278" t="s">
        <v>9</v>
      </c>
      <c r="D3085" s="515">
        <v>0.75</v>
      </c>
      <c r="E3085" s="92"/>
      <c r="F3085" s="101">
        <f t="shared" si="89"/>
        <v>0</v>
      </c>
      <c r="G3085" s="455"/>
      <c r="K3085" s="350"/>
      <c r="M3085" s="561"/>
      <c r="N3085" s="561"/>
    </row>
    <row r="3086" spans="1:14" s="456" customFormat="1" ht="30.75" customHeight="1" outlineLevel="2">
      <c r="A3086" s="200" t="s">
        <v>2483</v>
      </c>
      <c r="B3086" s="314" t="s">
        <v>5009</v>
      </c>
      <c r="C3086" s="278" t="s">
        <v>9</v>
      </c>
      <c r="D3086" s="515">
        <v>0.75</v>
      </c>
      <c r="E3086" s="92"/>
      <c r="F3086" s="101">
        <f>TRUNC(E3086*D3086,2)</f>
        <v>0</v>
      </c>
      <c r="G3086" s="455"/>
      <c r="K3086" s="350"/>
      <c r="M3086" s="561"/>
      <c r="N3086" s="561"/>
    </row>
    <row r="3087" spans="1:14" s="456" customFormat="1" ht="34.5" customHeight="1" outlineLevel="2">
      <c r="A3087" s="200" t="s">
        <v>2484</v>
      </c>
      <c r="B3087" s="314" t="s">
        <v>5010</v>
      </c>
      <c r="C3087" s="278" t="s">
        <v>9</v>
      </c>
      <c r="D3087" s="515">
        <v>4.78</v>
      </c>
      <c r="E3087" s="92"/>
      <c r="F3087" s="101">
        <f>TRUNC(E3087*D3087,2)</f>
        <v>0</v>
      </c>
      <c r="G3087" s="455"/>
      <c r="K3087" s="350"/>
      <c r="M3087" s="561"/>
      <c r="N3087" s="561"/>
    </row>
    <row r="3088" spans="1:14" s="456" customFormat="1" ht="34.5" customHeight="1" outlineLevel="2">
      <c r="A3088" s="200" t="s">
        <v>2485</v>
      </c>
      <c r="B3088" s="314" t="s">
        <v>5011</v>
      </c>
      <c r="C3088" s="278" t="s">
        <v>9</v>
      </c>
      <c r="D3088" s="515">
        <v>0.5</v>
      </c>
      <c r="E3088" s="92"/>
      <c r="F3088" s="101">
        <f>TRUNC(E3088*D3088,2)</f>
        <v>0</v>
      </c>
      <c r="G3088" s="455"/>
      <c r="K3088" s="350"/>
      <c r="M3088" s="561"/>
      <c r="N3088" s="561"/>
    </row>
    <row r="3089" spans="1:14" s="456" customFormat="1" ht="20.100000000000001" customHeight="1" outlineLevel="2">
      <c r="A3089" s="200" t="s">
        <v>2486</v>
      </c>
      <c r="B3089" s="314" t="s">
        <v>5012</v>
      </c>
      <c r="C3089" s="278" t="s">
        <v>9</v>
      </c>
      <c r="D3089" s="515">
        <v>0.13</v>
      </c>
      <c r="E3089" s="92"/>
      <c r="F3089" s="101">
        <f t="shared" si="89"/>
        <v>0</v>
      </c>
      <c r="G3089" s="455"/>
      <c r="K3089" s="350"/>
      <c r="M3089" s="561"/>
      <c r="N3089" s="561"/>
    </row>
    <row r="3090" spans="1:14" s="456" customFormat="1" ht="20.100000000000001" customHeight="1" outlineLevel="2">
      <c r="A3090" s="200" t="s">
        <v>2487</v>
      </c>
      <c r="B3090" s="314" t="s">
        <v>5013</v>
      </c>
      <c r="C3090" s="278" t="s">
        <v>9</v>
      </c>
      <c r="D3090" s="515">
        <v>0.25</v>
      </c>
      <c r="E3090" s="92"/>
      <c r="F3090" s="101">
        <f>TRUNC(E3090*D3090,2)</f>
        <v>0</v>
      </c>
      <c r="G3090" s="455"/>
      <c r="K3090" s="350"/>
      <c r="M3090" s="561"/>
      <c r="N3090" s="561"/>
    </row>
    <row r="3091" spans="1:14" s="456" customFormat="1" ht="20.100000000000001" customHeight="1" outlineLevel="2">
      <c r="A3091" s="200" t="s">
        <v>2488</v>
      </c>
      <c r="B3091" s="314" t="s">
        <v>5014</v>
      </c>
      <c r="C3091" s="278" t="s">
        <v>9</v>
      </c>
      <c r="D3091" s="515">
        <v>0.63</v>
      </c>
      <c r="E3091" s="92"/>
      <c r="F3091" s="101">
        <f>TRUNC(E3091*D3091,2)</f>
        <v>0</v>
      </c>
      <c r="G3091" s="455"/>
      <c r="K3091" s="350"/>
      <c r="M3091" s="561"/>
      <c r="N3091" s="561"/>
    </row>
    <row r="3092" spans="1:14" s="456" customFormat="1" ht="20.100000000000001" customHeight="1" outlineLevel="2">
      <c r="A3092" s="200" t="s">
        <v>2489</v>
      </c>
      <c r="B3092" s="314" t="s">
        <v>5015</v>
      </c>
      <c r="C3092" s="278" t="s">
        <v>9</v>
      </c>
      <c r="D3092" s="515">
        <v>0.25</v>
      </c>
      <c r="E3092" s="92"/>
      <c r="F3092" s="101">
        <f>TRUNC(E3092*D3092,2)</f>
        <v>0</v>
      </c>
      <c r="G3092" s="455"/>
      <c r="K3092" s="350"/>
      <c r="M3092" s="561"/>
      <c r="N3092" s="561"/>
    </row>
    <row r="3093" spans="1:14" s="456" customFormat="1" ht="20.100000000000001" customHeight="1" outlineLevel="2">
      <c r="A3093" s="200" t="s">
        <v>2490</v>
      </c>
      <c r="B3093" s="314" t="s">
        <v>5016</v>
      </c>
      <c r="C3093" s="278" t="s">
        <v>9</v>
      </c>
      <c r="D3093" s="515">
        <v>0.25</v>
      </c>
      <c r="E3093" s="92"/>
      <c r="F3093" s="101">
        <f>TRUNC(E3093*D3093,2)</f>
        <v>0</v>
      </c>
      <c r="G3093" s="455"/>
      <c r="K3093" s="350"/>
      <c r="M3093" s="561"/>
      <c r="N3093" s="561"/>
    </row>
    <row r="3094" spans="1:14" s="456" customFormat="1" ht="31.5" customHeight="1" outlineLevel="2">
      <c r="A3094" s="200" t="s">
        <v>2491</v>
      </c>
      <c r="B3094" s="314" t="s">
        <v>5017</v>
      </c>
      <c r="C3094" s="278" t="s">
        <v>9</v>
      </c>
      <c r="D3094" s="515">
        <v>0.63</v>
      </c>
      <c r="E3094" s="92"/>
      <c r="F3094" s="101">
        <f t="shared" si="89"/>
        <v>0</v>
      </c>
      <c r="G3094" s="455"/>
      <c r="K3094" s="350"/>
      <c r="M3094" s="561"/>
      <c r="N3094" s="561"/>
    </row>
    <row r="3095" spans="1:14" s="456" customFormat="1" ht="20.100000000000001" customHeight="1" outlineLevel="2">
      <c r="A3095" s="200" t="s">
        <v>2492</v>
      </c>
      <c r="B3095" s="314" t="s">
        <v>5018</v>
      </c>
      <c r="C3095" s="278" t="s">
        <v>9</v>
      </c>
      <c r="D3095" s="515">
        <v>0.13</v>
      </c>
      <c r="E3095" s="92"/>
      <c r="F3095" s="101">
        <f>TRUNC(E3095*D3095,2)</f>
        <v>0</v>
      </c>
      <c r="G3095" s="455"/>
      <c r="K3095" s="350"/>
      <c r="M3095" s="561"/>
      <c r="N3095" s="561"/>
    </row>
    <row r="3096" spans="1:14" s="456" customFormat="1" ht="29.25" customHeight="1" outlineLevel="2">
      <c r="A3096" s="200" t="s">
        <v>2493</v>
      </c>
      <c r="B3096" s="314" t="s">
        <v>5019</v>
      </c>
      <c r="C3096" s="278" t="s">
        <v>9</v>
      </c>
      <c r="D3096" s="515">
        <v>0.13</v>
      </c>
      <c r="E3096" s="92"/>
      <c r="F3096" s="101">
        <f>TRUNC(E3096*D3096,2)</f>
        <v>0</v>
      </c>
      <c r="G3096" s="455"/>
      <c r="K3096" s="350"/>
      <c r="M3096" s="561"/>
      <c r="N3096" s="561"/>
    </row>
    <row r="3097" spans="1:14" ht="29.25" customHeight="1" outlineLevel="2">
      <c r="A3097" s="200" t="s">
        <v>2494</v>
      </c>
      <c r="B3097" s="314" t="s">
        <v>5020</v>
      </c>
      <c r="C3097" s="278" t="s">
        <v>9</v>
      </c>
      <c r="D3097" s="515">
        <v>0.63</v>
      </c>
      <c r="E3097" s="92"/>
      <c r="F3097" s="101">
        <f t="shared" si="89"/>
        <v>0</v>
      </c>
      <c r="H3097" s="456"/>
      <c r="K3097" s="350"/>
    </row>
    <row r="3098" spans="1:14" ht="33" customHeight="1" outlineLevel="2">
      <c r="A3098" s="200" t="s">
        <v>2909</v>
      </c>
      <c r="B3098" s="314" t="s">
        <v>5021</v>
      </c>
      <c r="C3098" s="278" t="s">
        <v>9</v>
      </c>
      <c r="D3098" s="515">
        <v>0.25</v>
      </c>
      <c r="E3098" s="92"/>
      <c r="F3098" s="101">
        <f>TRUNC(E3098*D3098,2)</f>
        <v>0</v>
      </c>
      <c r="H3098" s="456"/>
      <c r="K3098" s="350"/>
    </row>
    <row r="3099" spans="1:14" s="456" customFormat="1" ht="20.100000000000001" customHeight="1" outlineLevel="2">
      <c r="A3099" s="200" t="s">
        <v>2910</v>
      </c>
      <c r="B3099" s="314" t="s">
        <v>5022</v>
      </c>
      <c r="C3099" s="278" t="s">
        <v>9</v>
      </c>
      <c r="D3099" s="515">
        <v>0.13</v>
      </c>
      <c r="E3099" s="92"/>
      <c r="F3099" s="101">
        <f t="shared" si="89"/>
        <v>0</v>
      </c>
      <c r="G3099" s="455"/>
      <c r="K3099" s="350"/>
      <c r="M3099" s="561"/>
      <c r="N3099" s="561"/>
    </row>
    <row r="3100" spans="1:14" s="456" customFormat="1" ht="20.100000000000001" customHeight="1" outlineLevel="2">
      <c r="A3100" s="200" t="s">
        <v>2911</v>
      </c>
      <c r="B3100" s="314" t="s">
        <v>5023</v>
      </c>
      <c r="C3100" s="278" t="s">
        <v>9</v>
      </c>
      <c r="D3100" s="515">
        <v>0.75</v>
      </c>
      <c r="E3100" s="92"/>
      <c r="F3100" s="101">
        <f t="shared" si="89"/>
        <v>0</v>
      </c>
      <c r="G3100" s="455"/>
      <c r="K3100" s="350"/>
      <c r="M3100" s="561"/>
      <c r="N3100" s="561"/>
    </row>
    <row r="3101" spans="1:14" s="456" customFormat="1" ht="20.100000000000001" customHeight="1" outlineLevel="2">
      <c r="A3101" s="200" t="s">
        <v>2949</v>
      </c>
      <c r="B3101" s="314" t="s">
        <v>5024</v>
      </c>
      <c r="C3101" s="278" t="s">
        <v>9</v>
      </c>
      <c r="D3101" s="515">
        <v>0.13</v>
      </c>
      <c r="E3101" s="92"/>
      <c r="F3101" s="101">
        <f>TRUNC(E3101*D3101,2)</f>
        <v>0</v>
      </c>
      <c r="G3101" s="455"/>
      <c r="K3101" s="350"/>
      <c r="M3101" s="561"/>
      <c r="N3101" s="561"/>
    </row>
    <row r="3102" spans="1:14" s="456" customFormat="1" ht="20.100000000000001" customHeight="1" outlineLevel="2">
      <c r="A3102" s="200" t="s">
        <v>2950</v>
      </c>
      <c r="B3102" s="314" t="s">
        <v>5025</v>
      </c>
      <c r="C3102" s="278" t="s">
        <v>9</v>
      </c>
      <c r="D3102" s="515">
        <v>0.64</v>
      </c>
      <c r="E3102" s="92"/>
      <c r="F3102" s="101">
        <f t="shared" si="89"/>
        <v>0</v>
      </c>
      <c r="G3102" s="455"/>
      <c r="K3102" s="350"/>
      <c r="M3102" s="561"/>
      <c r="N3102" s="561"/>
    </row>
    <row r="3103" spans="1:14" s="456" customFormat="1" ht="20.100000000000001" customHeight="1" outlineLevel="2">
      <c r="A3103" s="200" t="s">
        <v>2951</v>
      </c>
      <c r="B3103" s="314" t="s">
        <v>5026</v>
      </c>
      <c r="C3103" s="278" t="s">
        <v>9</v>
      </c>
      <c r="D3103" s="515">
        <v>24.96</v>
      </c>
      <c r="E3103" s="92"/>
      <c r="F3103" s="101">
        <f t="shared" si="89"/>
        <v>0</v>
      </c>
      <c r="G3103" s="455"/>
      <c r="K3103" s="350"/>
      <c r="M3103" s="561"/>
      <c r="N3103" s="561"/>
    </row>
    <row r="3104" spans="1:14" s="456" customFormat="1" ht="20.100000000000001" customHeight="1" outlineLevel="2">
      <c r="A3104" s="200" t="s">
        <v>2952</v>
      </c>
      <c r="B3104" s="314" t="s">
        <v>5027</v>
      </c>
      <c r="C3104" s="278" t="s">
        <v>9</v>
      </c>
      <c r="D3104" s="515">
        <v>10.88</v>
      </c>
      <c r="E3104" s="92"/>
      <c r="F3104" s="101">
        <f>TRUNC(E3104*D3104,2)</f>
        <v>0</v>
      </c>
      <c r="G3104" s="455"/>
      <c r="K3104" s="350"/>
      <c r="M3104" s="561"/>
      <c r="N3104" s="561"/>
    </row>
    <row r="3105" spans="1:14" s="456" customFormat="1" ht="20.100000000000001" customHeight="1" outlineLevel="2">
      <c r="A3105" s="200" t="s">
        <v>2953</v>
      </c>
      <c r="B3105" s="314" t="s">
        <v>5028</v>
      </c>
      <c r="C3105" s="278" t="s">
        <v>9</v>
      </c>
      <c r="D3105" s="515">
        <v>1.92</v>
      </c>
      <c r="E3105" s="92"/>
      <c r="F3105" s="101">
        <f t="shared" si="89"/>
        <v>0</v>
      </c>
      <c r="G3105" s="455"/>
      <c r="K3105" s="350"/>
      <c r="M3105" s="561"/>
      <c r="N3105" s="561"/>
    </row>
    <row r="3106" spans="1:14" s="456" customFormat="1" ht="29.25" customHeight="1" outlineLevel="2">
      <c r="A3106" s="200" t="s">
        <v>2954</v>
      </c>
      <c r="B3106" s="314" t="s">
        <v>5029</v>
      </c>
      <c r="C3106" s="278" t="s">
        <v>9</v>
      </c>
      <c r="D3106" s="515">
        <v>4.8</v>
      </c>
      <c r="E3106" s="92"/>
      <c r="F3106" s="101">
        <f>TRUNC(E3106*D3106,2)</f>
        <v>0</v>
      </c>
      <c r="G3106" s="455"/>
      <c r="K3106" s="350"/>
      <c r="M3106" s="561"/>
      <c r="N3106" s="561"/>
    </row>
    <row r="3107" spans="1:14" s="456" customFormat="1" ht="35.25" customHeight="1" outlineLevel="2">
      <c r="A3107" s="200" t="s">
        <v>2955</v>
      </c>
      <c r="B3107" s="314" t="s">
        <v>5030</v>
      </c>
      <c r="C3107" s="278" t="s">
        <v>9</v>
      </c>
      <c r="D3107" s="515">
        <v>3</v>
      </c>
      <c r="E3107" s="92"/>
      <c r="F3107" s="101">
        <f t="shared" si="89"/>
        <v>0</v>
      </c>
      <c r="G3107" s="455"/>
      <c r="K3107" s="350"/>
      <c r="M3107" s="561"/>
      <c r="N3107" s="561"/>
    </row>
    <row r="3108" spans="1:14" s="456" customFormat="1" ht="20.100000000000001" customHeight="1" outlineLevel="1">
      <c r="A3108" s="2"/>
      <c r="B3108" s="212"/>
      <c r="C3108" s="6"/>
      <c r="D3108" s="64"/>
      <c r="E3108" s="64"/>
      <c r="F3108" s="101"/>
      <c r="G3108" s="455"/>
      <c r="K3108" s="350"/>
      <c r="M3108" s="561"/>
      <c r="N3108" s="561"/>
    </row>
    <row r="3109" spans="1:14" s="456" customFormat="1" ht="20.100000000000001" customHeight="1" outlineLevel="1">
      <c r="A3109" s="106" t="s">
        <v>201</v>
      </c>
      <c r="B3109" s="214" t="s">
        <v>342</v>
      </c>
      <c r="C3109" s="107"/>
      <c r="D3109" s="98"/>
      <c r="E3109" s="98"/>
      <c r="F3109" s="108">
        <f>SUBTOTAL(9,F3110:F3136)</f>
        <v>0</v>
      </c>
      <c r="G3109" s="455" t="s">
        <v>3049</v>
      </c>
      <c r="H3109" s="462">
        <f>+F3109</f>
        <v>0</v>
      </c>
      <c r="K3109" s="350"/>
      <c r="M3109" s="561"/>
      <c r="N3109" s="561"/>
    </row>
    <row r="3110" spans="1:14" s="456" customFormat="1" ht="20.100000000000001" customHeight="1" outlineLevel="2">
      <c r="A3110" s="2" t="s">
        <v>203</v>
      </c>
      <c r="B3110" s="212" t="s">
        <v>343</v>
      </c>
      <c r="C3110" s="6" t="s">
        <v>306</v>
      </c>
      <c r="D3110" s="71">
        <v>7238.17</v>
      </c>
      <c r="E3110" s="71"/>
      <c r="F3110" s="101">
        <f>TRUNC(E3110*D3110,2)</f>
        <v>0</v>
      </c>
      <c r="G3110" s="455"/>
      <c r="H3110" s="350"/>
      <c r="K3110" s="350"/>
      <c r="M3110" s="561"/>
      <c r="N3110" s="561"/>
    </row>
    <row r="3111" spans="1:14" s="456" customFormat="1" ht="20.100000000000001" customHeight="1" outlineLevel="2">
      <c r="A3111" s="2" t="s">
        <v>204</v>
      </c>
      <c r="B3111" s="212" t="s">
        <v>344</v>
      </c>
      <c r="C3111" s="6" t="s">
        <v>306</v>
      </c>
      <c r="D3111" s="71">
        <v>292.52999999999997</v>
      </c>
      <c r="E3111" s="71"/>
      <c r="F3111" s="101">
        <f t="shared" ref="F3111:F3135" si="90">TRUNC(E3111*D3111,2)</f>
        <v>0</v>
      </c>
      <c r="G3111" s="455"/>
      <c r="K3111" s="350"/>
      <c r="M3111" s="561"/>
      <c r="N3111" s="561"/>
    </row>
    <row r="3112" spans="1:14" s="456" customFormat="1" ht="20.100000000000001" customHeight="1" outlineLevel="2">
      <c r="A3112" s="2" t="s">
        <v>205</v>
      </c>
      <c r="B3112" s="212" t="s">
        <v>345</v>
      </c>
      <c r="C3112" s="6" t="s">
        <v>73</v>
      </c>
      <c r="D3112" s="71">
        <v>1029.6500000000001</v>
      </c>
      <c r="E3112" s="71"/>
      <c r="F3112" s="101">
        <f t="shared" si="90"/>
        <v>0</v>
      </c>
      <c r="G3112" s="455"/>
      <c r="K3112" s="350"/>
      <c r="M3112" s="561"/>
      <c r="N3112" s="561"/>
    </row>
    <row r="3113" spans="1:14" s="456" customFormat="1" ht="20.100000000000001" customHeight="1" outlineLevel="2">
      <c r="A3113" s="2" t="s">
        <v>206</v>
      </c>
      <c r="B3113" s="212" t="s">
        <v>346</v>
      </c>
      <c r="C3113" s="6" t="s">
        <v>73</v>
      </c>
      <c r="D3113" s="71">
        <v>776.95</v>
      </c>
      <c r="E3113" s="71"/>
      <c r="F3113" s="101">
        <f t="shared" si="90"/>
        <v>0</v>
      </c>
      <c r="G3113" s="455"/>
      <c r="K3113" s="350"/>
      <c r="M3113" s="561"/>
      <c r="N3113" s="561"/>
    </row>
    <row r="3114" spans="1:14" s="456" customFormat="1" ht="20.100000000000001" customHeight="1" outlineLevel="2">
      <c r="A3114" s="2" t="s">
        <v>2496</v>
      </c>
      <c r="B3114" s="212" t="s">
        <v>347</v>
      </c>
      <c r="C3114" s="6" t="s">
        <v>73</v>
      </c>
      <c r="D3114" s="71">
        <v>489.8</v>
      </c>
      <c r="E3114" s="71"/>
      <c r="F3114" s="101">
        <f t="shared" si="90"/>
        <v>0</v>
      </c>
      <c r="G3114" s="455"/>
      <c r="K3114" s="350"/>
      <c r="M3114" s="561"/>
      <c r="N3114" s="561"/>
    </row>
    <row r="3115" spans="1:14" s="456" customFormat="1" ht="20.100000000000001" customHeight="1" outlineLevel="2">
      <c r="A3115" s="2" t="s">
        <v>2497</v>
      </c>
      <c r="B3115" s="212" t="s">
        <v>348</v>
      </c>
      <c r="C3115" s="6" t="s">
        <v>73</v>
      </c>
      <c r="D3115" s="71">
        <v>89.3</v>
      </c>
      <c r="E3115" s="71"/>
      <c r="F3115" s="101">
        <f t="shared" si="90"/>
        <v>0</v>
      </c>
      <c r="G3115" s="455"/>
      <c r="K3115" s="350"/>
      <c r="M3115" s="561"/>
      <c r="N3115" s="561"/>
    </row>
    <row r="3116" spans="1:14" s="456" customFormat="1" ht="20.100000000000001" customHeight="1" outlineLevel="2">
      <c r="A3116" s="2" t="s">
        <v>2498</v>
      </c>
      <c r="B3116" s="212" t="s">
        <v>349</v>
      </c>
      <c r="C3116" s="6" t="s">
        <v>73</v>
      </c>
      <c r="D3116" s="71">
        <v>2965.65</v>
      </c>
      <c r="E3116" s="71"/>
      <c r="F3116" s="101">
        <f t="shared" si="90"/>
        <v>0</v>
      </c>
      <c r="G3116" s="455"/>
      <c r="K3116" s="350"/>
      <c r="M3116" s="561"/>
      <c r="N3116" s="561"/>
    </row>
    <row r="3117" spans="1:14" s="456" customFormat="1" ht="20.100000000000001" customHeight="1" outlineLevel="2">
      <c r="A3117" s="2" t="s">
        <v>2499</v>
      </c>
      <c r="B3117" s="212" t="s">
        <v>5031</v>
      </c>
      <c r="C3117" s="6" t="s">
        <v>73</v>
      </c>
      <c r="D3117" s="71">
        <v>561.70000000000005</v>
      </c>
      <c r="E3117" s="71"/>
      <c r="F3117" s="101">
        <f t="shared" si="90"/>
        <v>0</v>
      </c>
      <c r="G3117" s="455"/>
      <c r="K3117" s="350"/>
      <c r="M3117" s="561"/>
      <c r="N3117" s="561"/>
    </row>
    <row r="3118" spans="1:14" s="456" customFormat="1" ht="20.100000000000001" customHeight="1" outlineLevel="2">
      <c r="A3118" s="2" t="s">
        <v>2500</v>
      </c>
      <c r="B3118" s="212" t="s">
        <v>350</v>
      </c>
      <c r="C3118" s="6" t="s">
        <v>73</v>
      </c>
      <c r="D3118" s="71">
        <v>248.14</v>
      </c>
      <c r="E3118" s="71"/>
      <c r="F3118" s="101">
        <f t="shared" si="90"/>
        <v>0</v>
      </c>
      <c r="G3118" s="455"/>
      <c r="K3118" s="350"/>
      <c r="M3118" s="561"/>
      <c r="N3118" s="561"/>
    </row>
    <row r="3119" spans="1:14" s="456" customFormat="1" ht="20.100000000000001" customHeight="1" outlineLevel="2">
      <c r="A3119" s="2" t="s">
        <v>2501</v>
      </c>
      <c r="B3119" s="212" t="s">
        <v>3237</v>
      </c>
      <c r="C3119" s="6" t="s">
        <v>306</v>
      </c>
      <c r="D3119" s="71">
        <v>6162.97</v>
      </c>
      <c r="E3119" s="71"/>
      <c r="F3119" s="101">
        <f t="shared" si="90"/>
        <v>0</v>
      </c>
      <c r="G3119" s="455"/>
      <c r="K3119" s="350"/>
      <c r="M3119" s="561"/>
      <c r="N3119" s="561"/>
    </row>
    <row r="3120" spans="1:14" s="456" customFormat="1" ht="20.100000000000001" customHeight="1" outlineLevel="2">
      <c r="A3120" s="2" t="s">
        <v>2502</v>
      </c>
      <c r="B3120" s="212" t="s">
        <v>351</v>
      </c>
      <c r="C3120" s="6" t="s">
        <v>1038</v>
      </c>
      <c r="D3120" s="71">
        <v>17</v>
      </c>
      <c r="E3120" s="71"/>
      <c r="F3120" s="101">
        <f t="shared" si="90"/>
        <v>0</v>
      </c>
      <c r="G3120" s="455"/>
      <c r="K3120" s="350"/>
      <c r="M3120" s="561"/>
      <c r="N3120" s="561"/>
    </row>
    <row r="3121" spans="1:14" s="456" customFormat="1" ht="20.100000000000001" customHeight="1" outlineLevel="2">
      <c r="A3121" s="2" t="s">
        <v>2503</v>
      </c>
      <c r="B3121" s="212" t="s">
        <v>352</v>
      </c>
      <c r="C3121" s="6" t="s">
        <v>1038</v>
      </c>
      <c r="D3121" s="71">
        <v>50</v>
      </c>
      <c r="E3121" s="71"/>
      <c r="F3121" s="101">
        <f t="shared" si="90"/>
        <v>0</v>
      </c>
      <c r="G3121" s="455"/>
      <c r="K3121" s="350"/>
      <c r="M3121" s="561"/>
      <c r="N3121" s="561"/>
    </row>
    <row r="3122" spans="1:14" s="456" customFormat="1" ht="20.100000000000001" customHeight="1" outlineLevel="2">
      <c r="A3122" s="2" t="s">
        <v>2504</v>
      </c>
      <c r="B3122" s="212" t="s">
        <v>5032</v>
      </c>
      <c r="C3122" s="6" t="s">
        <v>1038</v>
      </c>
      <c r="D3122" s="71">
        <v>13</v>
      </c>
      <c r="E3122" s="71"/>
      <c r="F3122" s="101">
        <f t="shared" si="90"/>
        <v>0</v>
      </c>
      <c r="G3122" s="455"/>
      <c r="K3122" s="350"/>
      <c r="M3122" s="561"/>
      <c r="N3122" s="561"/>
    </row>
    <row r="3123" spans="1:14" s="456" customFormat="1" ht="20.100000000000001" customHeight="1" outlineLevel="2">
      <c r="A3123" s="2" t="s">
        <v>2505</v>
      </c>
      <c r="B3123" s="212" t="s">
        <v>353</v>
      </c>
      <c r="C3123" s="6" t="s">
        <v>73</v>
      </c>
      <c r="D3123" s="71">
        <v>143.26</v>
      </c>
      <c r="E3123" s="71"/>
      <c r="F3123" s="101">
        <f t="shared" si="90"/>
        <v>0</v>
      </c>
      <c r="G3123" s="455"/>
      <c r="K3123" s="350"/>
      <c r="M3123" s="561"/>
      <c r="N3123" s="561"/>
    </row>
    <row r="3124" spans="1:14" ht="20.100000000000001" customHeight="1" outlineLevel="2">
      <c r="A3124" s="2" t="s">
        <v>2506</v>
      </c>
      <c r="B3124" s="212" t="s">
        <v>354</v>
      </c>
      <c r="C3124" s="6" t="s">
        <v>1038</v>
      </c>
      <c r="D3124" s="71">
        <v>19</v>
      </c>
      <c r="E3124" s="71"/>
      <c r="F3124" s="101">
        <f t="shared" si="90"/>
        <v>0</v>
      </c>
      <c r="H3124" s="456"/>
      <c r="K3124" s="350"/>
    </row>
    <row r="3125" spans="1:14" ht="20.100000000000001" customHeight="1" outlineLevel="2">
      <c r="A3125" s="2" t="s">
        <v>2507</v>
      </c>
      <c r="B3125" s="212" t="s">
        <v>4626</v>
      </c>
      <c r="C3125" s="6" t="s">
        <v>1038</v>
      </c>
      <c r="D3125" s="71">
        <v>20</v>
      </c>
      <c r="E3125" s="71"/>
      <c r="F3125" s="101">
        <f t="shared" si="90"/>
        <v>0</v>
      </c>
      <c r="H3125" s="456"/>
      <c r="K3125" s="350"/>
    </row>
    <row r="3126" spans="1:14" ht="20.100000000000001" customHeight="1" outlineLevel="2">
      <c r="A3126" s="2" t="s">
        <v>2508</v>
      </c>
      <c r="B3126" s="212" t="s">
        <v>355</v>
      </c>
      <c r="C3126" s="6" t="s">
        <v>73</v>
      </c>
      <c r="D3126" s="71">
        <v>31.1</v>
      </c>
      <c r="E3126" s="71"/>
      <c r="F3126" s="101">
        <f t="shared" si="90"/>
        <v>0</v>
      </c>
      <c r="H3126" s="456"/>
      <c r="K3126" s="350"/>
    </row>
    <row r="3127" spans="1:14" ht="15" outlineLevel="2">
      <c r="A3127" s="2" t="s">
        <v>2509</v>
      </c>
      <c r="B3127" s="9" t="s">
        <v>5033</v>
      </c>
      <c r="C3127" s="6" t="s">
        <v>1038</v>
      </c>
      <c r="D3127" s="71">
        <v>31</v>
      </c>
      <c r="E3127" s="71"/>
      <c r="F3127" s="101">
        <f t="shared" si="90"/>
        <v>0</v>
      </c>
      <c r="H3127" s="456"/>
      <c r="K3127" s="350"/>
    </row>
    <row r="3128" spans="1:14" ht="20.100000000000001" customHeight="1" outlineLevel="2">
      <c r="A3128" s="2" t="s">
        <v>4618</v>
      </c>
      <c r="B3128" s="212" t="s">
        <v>5034</v>
      </c>
      <c r="C3128" s="6" t="s">
        <v>73</v>
      </c>
      <c r="D3128" s="71">
        <v>353.85</v>
      </c>
      <c r="E3128" s="71"/>
      <c r="F3128" s="101">
        <f t="shared" si="90"/>
        <v>0</v>
      </c>
      <c r="H3128" s="456"/>
      <c r="K3128" s="350"/>
    </row>
    <row r="3129" spans="1:14" ht="20.100000000000001" customHeight="1" outlineLevel="2">
      <c r="A3129" s="2" t="s">
        <v>4619</v>
      </c>
      <c r="B3129" s="212" t="s">
        <v>5035</v>
      </c>
      <c r="C3129" s="6" t="s">
        <v>73</v>
      </c>
      <c r="D3129" s="71">
        <v>20318.79</v>
      </c>
      <c r="E3129" s="71"/>
      <c r="F3129" s="101">
        <f t="shared" si="90"/>
        <v>0</v>
      </c>
      <c r="H3129" s="456"/>
      <c r="K3129" s="350"/>
    </row>
    <row r="3130" spans="1:14" ht="20.100000000000001" customHeight="1" outlineLevel="2">
      <c r="A3130" s="2" t="s">
        <v>4620</v>
      </c>
      <c r="B3130" s="212" t="s">
        <v>4617</v>
      </c>
      <c r="C3130" s="6" t="s">
        <v>73</v>
      </c>
      <c r="D3130" s="71">
        <v>200</v>
      </c>
      <c r="E3130" s="71"/>
      <c r="F3130" s="101">
        <f t="shared" si="90"/>
        <v>0</v>
      </c>
      <c r="H3130" s="456"/>
      <c r="K3130" s="350"/>
    </row>
    <row r="3131" spans="1:14" ht="20.100000000000001" customHeight="1" outlineLevel="2">
      <c r="A3131" s="2" t="s">
        <v>4621</v>
      </c>
      <c r="B3131" s="212" t="s">
        <v>5036</v>
      </c>
      <c r="C3131" s="6" t="s">
        <v>306</v>
      </c>
      <c r="D3131" s="71">
        <v>99.52</v>
      </c>
      <c r="E3131" s="71"/>
      <c r="F3131" s="101">
        <f t="shared" si="90"/>
        <v>0</v>
      </c>
      <c r="H3131" s="456"/>
      <c r="K3131" s="350"/>
    </row>
    <row r="3132" spans="1:14" ht="20.100000000000001" customHeight="1" outlineLevel="2">
      <c r="A3132" s="2" t="s">
        <v>4622</v>
      </c>
      <c r="B3132" s="212" t="s">
        <v>5037</v>
      </c>
      <c r="C3132" s="6" t="s">
        <v>73</v>
      </c>
      <c r="D3132" s="71">
        <v>26</v>
      </c>
      <c r="E3132" s="71"/>
      <c r="F3132" s="101">
        <f t="shared" si="90"/>
        <v>0</v>
      </c>
      <c r="H3132" s="456"/>
      <c r="K3132" s="350"/>
    </row>
    <row r="3133" spans="1:14" ht="20.100000000000001" customHeight="1" outlineLevel="2">
      <c r="A3133" s="2" t="s">
        <v>4623</v>
      </c>
      <c r="B3133" s="212" t="s">
        <v>5038</v>
      </c>
      <c r="C3133" s="6" t="s">
        <v>73</v>
      </c>
      <c r="D3133" s="71">
        <v>1203</v>
      </c>
      <c r="E3133" s="71"/>
      <c r="F3133" s="101">
        <f t="shared" si="90"/>
        <v>0</v>
      </c>
      <c r="H3133" s="456"/>
      <c r="K3133" s="350"/>
    </row>
    <row r="3134" spans="1:14" ht="20.100000000000001" customHeight="1" outlineLevel="2">
      <c r="A3134" s="2" t="s">
        <v>4624</v>
      </c>
      <c r="B3134" s="212" t="s">
        <v>5039</v>
      </c>
      <c r="C3134" s="6" t="s">
        <v>9</v>
      </c>
      <c r="D3134" s="71">
        <v>295</v>
      </c>
      <c r="E3134" s="71"/>
      <c r="F3134" s="101">
        <f t="shared" si="90"/>
        <v>0</v>
      </c>
      <c r="H3134" s="456"/>
      <c r="K3134" s="350"/>
    </row>
    <row r="3135" spans="1:14" ht="20.100000000000001" customHeight="1" outlineLevel="2">
      <c r="A3135" s="2" t="s">
        <v>4625</v>
      </c>
      <c r="B3135" s="212" t="s">
        <v>5040</v>
      </c>
      <c r="C3135" s="6" t="s">
        <v>307</v>
      </c>
      <c r="D3135" s="71">
        <v>2</v>
      </c>
      <c r="E3135" s="71"/>
      <c r="F3135" s="101">
        <f t="shared" si="90"/>
        <v>0</v>
      </c>
      <c r="H3135" s="456"/>
      <c r="K3135" s="350"/>
    </row>
    <row r="3136" spans="1:14" ht="20.100000000000001" customHeight="1">
      <c r="A3136" s="2"/>
      <c r="B3136" s="212"/>
      <c r="C3136" s="6"/>
      <c r="D3136" s="64"/>
      <c r="E3136" s="64"/>
      <c r="F3136" s="101"/>
      <c r="K3136" s="350"/>
    </row>
    <row r="3137" spans="1:14" s="456" customFormat="1" ht="20.100000000000001" customHeight="1">
      <c r="A3137" s="13">
        <v>14</v>
      </c>
      <c r="B3137" s="111" t="s">
        <v>1031</v>
      </c>
      <c r="C3137" s="15"/>
      <c r="D3137" s="70"/>
      <c r="E3137" s="70"/>
      <c r="F3137" s="96">
        <f>SUBTOTAL(9,F3138:F3269)</f>
        <v>0</v>
      </c>
      <c r="G3137" s="455" t="s">
        <v>3199</v>
      </c>
      <c r="H3137" s="460">
        <f>SUM(H3138:H3268)</f>
        <v>0</v>
      </c>
      <c r="I3137" s="456" t="b">
        <f>H3137=F3137</f>
        <v>1</v>
      </c>
      <c r="K3137" s="350"/>
      <c r="M3137" s="561"/>
      <c r="N3137" s="561"/>
    </row>
    <row r="3138" spans="1:14" s="473" customFormat="1" ht="20.100000000000001" customHeight="1" outlineLevel="1">
      <c r="A3138" s="147"/>
      <c r="B3138" s="182"/>
      <c r="C3138" s="149"/>
      <c r="D3138" s="152"/>
      <c r="E3138" s="71"/>
      <c r="F3138" s="151"/>
      <c r="G3138" s="497"/>
      <c r="H3138" s="456"/>
      <c r="I3138" s="34"/>
      <c r="K3138" s="350"/>
      <c r="M3138" s="565"/>
      <c r="N3138" s="565"/>
    </row>
    <row r="3139" spans="1:14" s="473" customFormat="1" ht="20.100000000000001" customHeight="1" outlineLevel="1">
      <c r="A3139" s="159" t="s">
        <v>227</v>
      </c>
      <c r="B3139" s="301" t="s">
        <v>1</v>
      </c>
      <c r="C3139" s="199"/>
      <c r="D3139" s="161"/>
      <c r="E3139" s="98"/>
      <c r="F3139" s="302">
        <f>SUBTOTAL(9,F3140:F3146)</f>
        <v>0</v>
      </c>
      <c r="G3139" s="497"/>
      <c r="H3139" s="462">
        <f>+F3139</f>
        <v>0</v>
      </c>
      <c r="I3139" s="456"/>
      <c r="K3139" s="350"/>
      <c r="M3139" s="565"/>
      <c r="N3139" s="565"/>
    </row>
    <row r="3140" spans="1:14" s="473" customFormat="1" ht="20.100000000000001" customHeight="1" outlineLevel="2">
      <c r="A3140" s="189" t="s">
        <v>229</v>
      </c>
      <c r="B3140" s="303" t="s">
        <v>381</v>
      </c>
      <c r="C3140" s="304"/>
      <c r="D3140" s="281"/>
      <c r="E3140" s="71"/>
      <c r="F3140" s="305"/>
      <c r="G3140" s="497"/>
      <c r="K3140" s="350"/>
      <c r="M3140" s="565"/>
      <c r="N3140" s="565"/>
    </row>
    <row r="3141" spans="1:14" s="473" customFormat="1" ht="20.100000000000001" customHeight="1" outlineLevel="2">
      <c r="A3141" s="147" t="s">
        <v>2510</v>
      </c>
      <c r="B3141" s="182" t="s">
        <v>382</v>
      </c>
      <c r="C3141" s="149" t="s">
        <v>9</v>
      </c>
      <c r="D3141" s="152">
        <v>26014.2</v>
      </c>
      <c r="E3141" s="71"/>
      <c r="F3141" s="101">
        <f>TRUNC(E3141*D3141,2)</f>
        <v>0</v>
      </c>
      <c r="G3141" s="497"/>
      <c r="K3141" s="350"/>
      <c r="M3141" s="565"/>
      <c r="N3141" s="565"/>
    </row>
    <row r="3142" spans="1:14" s="473" customFormat="1" ht="20.100000000000001" customHeight="1" outlineLevel="2">
      <c r="A3142" s="147" t="s">
        <v>2511</v>
      </c>
      <c r="B3142" s="182" t="s">
        <v>383</v>
      </c>
      <c r="C3142" s="149" t="s">
        <v>306</v>
      </c>
      <c r="D3142" s="152">
        <v>2601.42</v>
      </c>
      <c r="E3142" s="71"/>
      <c r="F3142" s="101">
        <f>TRUNC(E3142*D3142,2)</f>
        <v>0</v>
      </c>
      <c r="G3142" s="497"/>
      <c r="K3142" s="350"/>
      <c r="M3142" s="565"/>
      <c r="N3142" s="565"/>
    </row>
    <row r="3143" spans="1:14" s="473" customFormat="1" ht="20.100000000000001" customHeight="1" outlineLevel="2">
      <c r="A3143" s="147"/>
      <c r="B3143" s="182"/>
      <c r="C3143" s="149"/>
      <c r="D3143" s="152"/>
      <c r="E3143" s="71"/>
      <c r="F3143" s="151"/>
      <c r="G3143" s="497"/>
      <c r="K3143" s="350"/>
      <c r="M3143" s="565"/>
      <c r="N3143" s="565"/>
    </row>
    <row r="3144" spans="1:14" s="473" customFormat="1" ht="20.100000000000001" customHeight="1" outlineLevel="2">
      <c r="A3144" s="189" t="s">
        <v>231</v>
      </c>
      <c r="B3144" s="303" t="s">
        <v>3238</v>
      </c>
      <c r="C3144" s="304"/>
      <c r="D3144" s="281"/>
      <c r="E3144" s="71"/>
      <c r="F3144" s="305"/>
      <c r="G3144" s="497"/>
      <c r="K3144" s="350"/>
      <c r="M3144" s="565"/>
      <c r="N3144" s="565"/>
    </row>
    <row r="3145" spans="1:14" s="473" customFormat="1" ht="20.100000000000001" customHeight="1" outlineLevel="2">
      <c r="A3145" s="147" t="s">
        <v>2512</v>
      </c>
      <c r="B3145" s="182" t="s">
        <v>384</v>
      </c>
      <c r="C3145" s="149" t="s">
        <v>306</v>
      </c>
      <c r="D3145" s="152">
        <v>10220.719999999999</v>
      </c>
      <c r="E3145" s="71"/>
      <c r="F3145" s="101">
        <f>TRUNC(E3145*D3145,2)</f>
        <v>0</v>
      </c>
      <c r="G3145" s="497"/>
      <c r="K3145" s="350"/>
      <c r="M3145" s="565"/>
      <c r="N3145" s="565"/>
    </row>
    <row r="3146" spans="1:14" s="473" customFormat="1" ht="20.100000000000001" customHeight="1" outlineLevel="1">
      <c r="A3146" s="147"/>
      <c r="B3146" s="182"/>
      <c r="C3146" s="149"/>
      <c r="D3146" s="152"/>
      <c r="E3146" s="71"/>
      <c r="F3146" s="151"/>
      <c r="G3146" s="497"/>
      <c r="K3146" s="350"/>
      <c r="M3146" s="565"/>
      <c r="N3146" s="565"/>
    </row>
    <row r="3147" spans="1:14" s="473" customFormat="1" ht="20.100000000000001" customHeight="1" outlineLevel="1">
      <c r="A3147" s="159" t="s">
        <v>239</v>
      </c>
      <c r="B3147" s="301" t="s">
        <v>385</v>
      </c>
      <c r="C3147" s="199"/>
      <c r="D3147" s="161"/>
      <c r="E3147" s="98"/>
      <c r="F3147" s="302">
        <f>SUBTOTAL(9,F3148:F3254)</f>
        <v>0</v>
      </c>
      <c r="G3147" s="497"/>
      <c r="H3147" s="462">
        <f>+F3147</f>
        <v>0</v>
      </c>
      <c r="K3147" s="350"/>
      <c r="M3147" s="565"/>
      <c r="N3147" s="565"/>
    </row>
    <row r="3148" spans="1:14" s="473" customFormat="1" ht="20.100000000000001" customHeight="1" outlineLevel="2">
      <c r="A3148" s="147" t="s">
        <v>241</v>
      </c>
      <c r="B3148" s="306" t="s">
        <v>3239</v>
      </c>
      <c r="C3148" s="307" t="s">
        <v>1032</v>
      </c>
      <c r="D3148" s="308">
        <v>9</v>
      </c>
      <c r="E3148" s="71"/>
      <c r="F3148" s="101">
        <f t="shared" ref="F3148:F3211" si="91">TRUNC(E3148*D3148,2)</f>
        <v>0</v>
      </c>
      <c r="G3148" s="497"/>
      <c r="K3148" s="350"/>
      <c r="M3148" s="565"/>
      <c r="N3148" s="565"/>
    </row>
    <row r="3149" spans="1:14" s="473" customFormat="1" ht="35.1" customHeight="1" outlineLevel="2">
      <c r="A3149" s="147" t="s">
        <v>3240</v>
      </c>
      <c r="B3149" s="306" t="s">
        <v>3241</v>
      </c>
      <c r="C3149" s="307" t="s">
        <v>1032</v>
      </c>
      <c r="D3149" s="308">
        <v>36</v>
      </c>
      <c r="E3149" s="71"/>
      <c r="F3149" s="101">
        <f t="shared" si="91"/>
        <v>0</v>
      </c>
      <c r="G3149" s="497"/>
      <c r="K3149" s="350"/>
      <c r="M3149" s="565"/>
      <c r="N3149" s="565"/>
    </row>
    <row r="3150" spans="1:14" s="473" customFormat="1" ht="35.1" customHeight="1" outlineLevel="2">
      <c r="A3150" s="147" t="s">
        <v>3242</v>
      </c>
      <c r="B3150" s="306" t="s">
        <v>3243</v>
      </c>
      <c r="C3150" s="307" t="s">
        <v>1032</v>
      </c>
      <c r="D3150" s="308">
        <v>12</v>
      </c>
      <c r="E3150" s="71"/>
      <c r="F3150" s="101">
        <f t="shared" si="91"/>
        <v>0</v>
      </c>
      <c r="G3150" s="497"/>
      <c r="K3150" s="350"/>
      <c r="M3150" s="565"/>
      <c r="N3150" s="565"/>
    </row>
    <row r="3151" spans="1:14" s="473" customFormat="1" ht="28.5" outlineLevel="2">
      <c r="A3151" s="147" t="s">
        <v>3244</v>
      </c>
      <c r="B3151" s="306" t="s">
        <v>3245</v>
      </c>
      <c r="C3151" s="307" t="s">
        <v>1032</v>
      </c>
      <c r="D3151" s="308">
        <v>13</v>
      </c>
      <c r="E3151" s="71"/>
      <c r="F3151" s="101">
        <f t="shared" si="91"/>
        <v>0</v>
      </c>
      <c r="G3151" s="497"/>
      <c r="K3151" s="350"/>
      <c r="M3151" s="565"/>
      <c r="N3151" s="565"/>
    </row>
    <row r="3152" spans="1:14" s="473" customFormat="1" ht="20.100000000000001" customHeight="1" outlineLevel="2">
      <c r="A3152" s="147" t="s">
        <v>3246</v>
      </c>
      <c r="B3152" s="306" t="s">
        <v>3247</v>
      </c>
      <c r="C3152" s="307" t="s">
        <v>1032</v>
      </c>
      <c r="D3152" s="308">
        <v>49</v>
      </c>
      <c r="E3152" s="71"/>
      <c r="F3152" s="101">
        <f t="shared" si="91"/>
        <v>0</v>
      </c>
      <c r="G3152" s="497"/>
      <c r="K3152" s="350"/>
      <c r="M3152" s="565"/>
      <c r="N3152" s="565"/>
    </row>
    <row r="3153" spans="1:14" s="473" customFormat="1" ht="35.1" customHeight="1" outlineLevel="2">
      <c r="A3153" s="147" t="s">
        <v>3248</v>
      </c>
      <c r="B3153" s="306" t="s">
        <v>3249</v>
      </c>
      <c r="C3153" s="307" t="s">
        <v>1032</v>
      </c>
      <c r="D3153" s="308">
        <v>24</v>
      </c>
      <c r="E3153" s="71"/>
      <c r="F3153" s="101">
        <f t="shared" si="91"/>
        <v>0</v>
      </c>
      <c r="G3153" s="497"/>
      <c r="K3153" s="350"/>
      <c r="M3153" s="565"/>
      <c r="N3153" s="565"/>
    </row>
    <row r="3154" spans="1:14" s="473" customFormat="1" ht="20.100000000000001" customHeight="1" outlineLevel="2">
      <c r="A3154" s="147" t="s">
        <v>3250</v>
      </c>
      <c r="B3154" s="309" t="s">
        <v>3251</v>
      </c>
      <c r="C3154" s="307" t="s">
        <v>1032</v>
      </c>
      <c r="D3154" s="308">
        <v>7</v>
      </c>
      <c r="E3154" s="71"/>
      <c r="F3154" s="101">
        <f t="shared" si="91"/>
        <v>0</v>
      </c>
      <c r="G3154" s="497"/>
      <c r="K3154" s="350"/>
      <c r="M3154" s="565"/>
      <c r="N3154" s="565"/>
    </row>
    <row r="3155" spans="1:14" s="473" customFormat="1" ht="20.100000000000001" customHeight="1" outlineLevel="2">
      <c r="A3155" s="147" t="s">
        <v>3252</v>
      </c>
      <c r="B3155" s="306" t="s">
        <v>3253</v>
      </c>
      <c r="C3155" s="307" t="s">
        <v>1032</v>
      </c>
      <c r="D3155" s="308">
        <v>9</v>
      </c>
      <c r="E3155" s="71"/>
      <c r="F3155" s="101">
        <f t="shared" si="91"/>
        <v>0</v>
      </c>
      <c r="G3155" s="497"/>
      <c r="K3155" s="350"/>
      <c r="M3155" s="565"/>
      <c r="N3155" s="565"/>
    </row>
    <row r="3156" spans="1:14" s="473" customFormat="1" ht="35.1" customHeight="1" outlineLevel="2">
      <c r="A3156" s="147" t="s">
        <v>3254</v>
      </c>
      <c r="B3156" s="306" t="s">
        <v>3255</v>
      </c>
      <c r="C3156" s="307" t="s">
        <v>1032</v>
      </c>
      <c r="D3156" s="308">
        <v>27</v>
      </c>
      <c r="E3156" s="71"/>
      <c r="F3156" s="101">
        <f t="shared" si="91"/>
        <v>0</v>
      </c>
      <c r="G3156" s="497"/>
      <c r="K3156" s="350"/>
      <c r="M3156" s="565"/>
      <c r="N3156" s="565"/>
    </row>
    <row r="3157" spans="1:14" s="473" customFormat="1" ht="35.1" customHeight="1" outlineLevel="2">
      <c r="A3157" s="147" t="s">
        <v>3256</v>
      </c>
      <c r="B3157" s="306" t="s">
        <v>3257</v>
      </c>
      <c r="C3157" s="307" t="s">
        <v>1032</v>
      </c>
      <c r="D3157" s="308">
        <v>9</v>
      </c>
      <c r="E3157" s="71"/>
      <c r="F3157" s="101">
        <f t="shared" si="91"/>
        <v>0</v>
      </c>
      <c r="G3157" s="497"/>
      <c r="K3157" s="350"/>
      <c r="M3157" s="565"/>
      <c r="N3157" s="565"/>
    </row>
    <row r="3158" spans="1:14" s="473" customFormat="1" ht="20.100000000000001" customHeight="1" outlineLevel="2">
      <c r="A3158" s="147" t="s">
        <v>3258</v>
      </c>
      <c r="B3158" s="306" t="s">
        <v>3259</v>
      </c>
      <c r="C3158" s="307" t="s">
        <v>1032</v>
      </c>
      <c r="D3158" s="308">
        <v>6</v>
      </c>
      <c r="E3158" s="71"/>
      <c r="F3158" s="101">
        <f t="shared" si="91"/>
        <v>0</v>
      </c>
      <c r="G3158" s="497"/>
      <c r="K3158" s="350"/>
      <c r="M3158" s="565"/>
      <c r="N3158" s="565"/>
    </row>
    <row r="3159" spans="1:14" s="473" customFormat="1" ht="20.100000000000001" customHeight="1" outlineLevel="2">
      <c r="A3159" s="147" t="s">
        <v>3260</v>
      </c>
      <c r="B3159" s="306" t="s">
        <v>3261</v>
      </c>
      <c r="C3159" s="307" t="s">
        <v>1032</v>
      </c>
      <c r="D3159" s="308">
        <v>51</v>
      </c>
      <c r="E3159" s="71"/>
      <c r="F3159" s="101">
        <f t="shared" si="91"/>
        <v>0</v>
      </c>
      <c r="G3159" s="497"/>
      <c r="K3159" s="350"/>
      <c r="M3159" s="565"/>
      <c r="N3159" s="565"/>
    </row>
    <row r="3160" spans="1:14" s="473" customFormat="1" ht="20.100000000000001" customHeight="1" outlineLevel="2">
      <c r="A3160" s="147" t="s">
        <v>3262</v>
      </c>
      <c r="B3160" s="306" t="s">
        <v>3263</v>
      </c>
      <c r="C3160" s="307" t="s">
        <v>1032</v>
      </c>
      <c r="D3160" s="308">
        <v>3</v>
      </c>
      <c r="E3160" s="71"/>
      <c r="F3160" s="101">
        <f t="shared" si="91"/>
        <v>0</v>
      </c>
      <c r="G3160" s="497"/>
      <c r="K3160" s="350"/>
      <c r="M3160" s="565"/>
      <c r="N3160" s="565"/>
    </row>
    <row r="3161" spans="1:14" s="473" customFormat="1" ht="35.1" customHeight="1" outlineLevel="2">
      <c r="A3161" s="147" t="s">
        <v>3264</v>
      </c>
      <c r="B3161" s="306" t="s">
        <v>3265</v>
      </c>
      <c r="C3161" s="307" t="s">
        <v>1032</v>
      </c>
      <c r="D3161" s="308">
        <v>7</v>
      </c>
      <c r="E3161" s="71"/>
      <c r="F3161" s="101">
        <f t="shared" si="91"/>
        <v>0</v>
      </c>
      <c r="G3161" s="497"/>
      <c r="K3161" s="350"/>
      <c r="M3161" s="565"/>
      <c r="N3161" s="565"/>
    </row>
    <row r="3162" spans="1:14" s="473" customFormat="1" ht="35.1" customHeight="1" outlineLevel="2">
      <c r="A3162" s="147" t="s">
        <v>3266</v>
      </c>
      <c r="B3162" s="306" t="s">
        <v>3267</v>
      </c>
      <c r="C3162" s="307" t="s">
        <v>1032</v>
      </c>
      <c r="D3162" s="308">
        <v>9</v>
      </c>
      <c r="E3162" s="71"/>
      <c r="F3162" s="101">
        <f t="shared" si="91"/>
        <v>0</v>
      </c>
      <c r="G3162" s="497"/>
      <c r="K3162" s="350"/>
      <c r="M3162" s="565"/>
      <c r="N3162" s="565"/>
    </row>
    <row r="3163" spans="1:14" s="473" customFormat="1" ht="20.100000000000001" customHeight="1" outlineLevel="2">
      <c r="A3163" s="147" t="s">
        <v>3268</v>
      </c>
      <c r="B3163" s="306" t="s">
        <v>3269</v>
      </c>
      <c r="C3163" s="307" t="s">
        <v>1032</v>
      </c>
      <c r="D3163" s="308">
        <v>5</v>
      </c>
      <c r="E3163" s="71"/>
      <c r="F3163" s="101">
        <f t="shared" si="91"/>
        <v>0</v>
      </c>
      <c r="G3163" s="497"/>
      <c r="K3163" s="350"/>
      <c r="M3163" s="565"/>
      <c r="N3163" s="565"/>
    </row>
    <row r="3164" spans="1:14" s="473" customFormat="1" ht="20.100000000000001" customHeight="1" outlineLevel="2">
      <c r="A3164" s="147" t="s">
        <v>3270</v>
      </c>
      <c r="B3164" s="306" t="s">
        <v>3271</v>
      </c>
      <c r="C3164" s="307" t="s">
        <v>1032</v>
      </c>
      <c r="D3164" s="308">
        <v>26</v>
      </c>
      <c r="E3164" s="71"/>
      <c r="F3164" s="101">
        <f t="shared" si="91"/>
        <v>0</v>
      </c>
      <c r="G3164" s="497"/>
      <c r="K3164" s="350"/>
      <c r="M3164" s="565"/>
      <c r="N3164" s="565"/>
    </row>
    <row r="3165" spans="1:14" s="473" customFormat="1" ht="20.100000000000001" customHeight="1" outlineLevel="2">
      <c r="A3165" s="147" t="s">
        <v>3272</v>
      </c>
      <c r="B3165" s="306" t="s">
        <v>3273</v>
      </c>
      <c r="C3165" s="307" t="s">
        <v>1032</v>
      </c>
      <c r="D3165" s="308">
        <v>9</v>
      </c>
      <c r="E3165" s="71"/>
      <c r="F3165" s="101">
        <f t="shared" si="91"/>
        <v>0</v>
      </c>
      <c r="G3165" s="497"/>
      <c r="K3165" s="350"/>
      <c r="M3165" s="565"/>
      <c r="N3165" s="565"/>
    </row>
    <row r="3166" spans="1:14" s="473" customFormat="1" ht="35.1" customHeight="1" outlineLevel="2">
      <c r="A3166" s="147" t="s">
        <v>3274</v>
      </c>
      <c r="B3166" s="306" t="s">
        <v>3275</v>
      </c>
      <c r="C3166" s="307" t="s">
        <v>1032</v>
      </c>
      <c r="D3166" s="308">
        <v>8</v>
      </c>
      <c r="E3166" s="71"/>
      <c r="F3166" s="101">
        <f t="shared" si="91"/>
        <v>0</v>
      </c>
      <c r="G3166" s="497"/>
      <c r="K3166" s="350"/>
      <c r="M3166" s="565"/>
      <c r="N3166" s="565"/>
    </row>
    <row r="3167" spans="1:14" s="473" customFormat="1" ht="35.1" customHeight="1" outlineLevel="2">
      <c r="A3167" s="147" t="s">
        <v>3276</v>
      </c>
      <c r="B3167" s="306" t="s">
        <v>3277</v>
      </c>
      <c r="C3167" s="307" t="s">
        <v>1032</v>
      </c>
      <c r="D3167" s="308">
        <v>8</v>
      </c>
      <c r="E3167" s="71"/>
      <c r="F3167" s="101">
        <f t="shared" si="91"/>
        <v>0</v>
      </c>
      <c r="G3167" s="497"/>
      <c r="K3167" s="350"/>
      <c r="M3167" s="565"/>
      <c r="N3167" s="565"/>
    </row>
    <row r="3168" spans="1:14" s="473" customFormat="1" ht="35.1" customHeight="1" outlineLevel="2">
      <c r="A3168" s="147" t="s">
        <v>3278</v>
      </c>
      <c r="B3168" s="306" t="s">
        <v>3279</v>
      </c>
      <c r="C3168" s="307" t="s">
        <v>1032</v>
      </c>
      <c r="D3168" s="308">
        <v>5</v>
      </c>
      <c r="E3168" s="71"/>
      <c r="F3168" s="101">
        <f t="shared" si="91"/>
        <v>0</v>
      </c>
      <c r="G3168" s="497"/>
      <c r="K3168" s="350"/>
      <c r="M3168" s="565"/>
      <c r="N3168" s="565"/>
    </row>
    <row r="3169" spans="1:14" s="473" customFormat="1" ht="35.1" customHeight="1" outlineLevel="2">
      <c r="A3169" s="147" t="s">
        <v>3280</v>
      </c>
      <c r="B3169" s="306" t="s">
        <v>3281</v>
      </c>
      <c r="C3169" s="307" t="s">
        <v>1032</v>
      </c>
      <c r="D3169" s="308">
        <v>8</v>
      </c>
      <c r="E3169" s="71"/>
      <c r="F3169" s="101">
        <f t="shared" si="91"/>
        <v>0</v>
      </c>
      <c r="G3169" s="497"/>
      <c r="K3169" s="350"/>
      <c r="M3169" s="565"/>
      <c r="N3169" s="565"/>
    </row>
    <row r="3170" spans="1:14" s="473" customFormat="1" ht="35.1" customHeight="1" outlineLevel="2">
      <c r="A3170" s="147" t="s">
        <v>3282</v>
      </c>
      <c r="B3170" s="306" t="s">
        <v>3283</v>
      </c>
      <c r="C3170" s="307" t="s">
        <v>1032</v>
      </c>
      <c r="D3170" s="308">
        <v>6</v>
      </c>
      <c r="E3170" s="71"/>
      <c r="F3170" s="101">
        <f t="shared" si="91"/>
        <v>0</v>
      </c>
      <c r="G3170" s="497"/>
      <c r="K3170" s="350"/>
      <c r="M3170" s="565"/>
      <c r="N3170" s="565"/>
    </row>
    <row r="3171" spans="1:14" s="473" customFormat="1" ht="35.1" customHeight="1" outlineLevel="2">
      <c r="A3171" s="147" t="s">
        <v>3284</v>
      </c>
      <c r="B3171" s="306" t="s">
        <v>3285</v>
      </c>
      <c r="C3171" s="307" t="s">
        <v>1032</v>
      </c>
      <c r="D3171" s="308">
        <v>8</v>
      </c>
      <c r="E3171" s="71"/>
      <c r="F3171" s="101">
        <f t="shared" si="91"/>
        <v>0</v>
      </c>
      <c r="G3171" s="497"/>
      <c r="K3171" s="350"/>
      <c r="M3171" s="565"/>
      <c r="N3171" s="565"/>
    </row>
    <row r="3172" spans="1:14" s="473" customFormat="1" ht="35.1" customHeight="1" outlineLevel="2">
      <c r="A3172" s="147" t="s">
        <v>3286</v>
      </c>
      <c r="B3172" s="306" t="s">
        <v>3287</v>
      </c>
      <c r="C3172" s="307" t="s">
        <v>1032</v>
      </c>
      <c r="D3172" s="308">
        <v>7</v>
      </c>
      <c r="E3172" s="71"/>
      <c r="F3172" s="101">
        <f t="shared" si="91"/>
        <v>0</v>
      </c>
      <c r="G3172" s="497"/>
      <c r="K3172" s="350"/>
      <c r="M3172" s="565"/>
      <c r="N3172" s="565"/>
    </row>
    <row r="3173" spans="1:14" s="473" customFormat="1" ht="35.1" customHeight="1" outlineLevel="2">
      <c r="A3173" s="147" t="s">
        <v>3288</v>
      </c>
      <c r="B3173" s="306" t="s">
        <v>3289</v>
      </c>
      <c r="C3173" s="307" t="s">
        <v>1032</v>
      </c>
      <c r="D3173" s="308">
        <v>6</v>
      </c>
      <c r="E3173" s="71"/>
      <c r="F3173" s="101">
        <f t="shared" si="91"/>
        <v>0</v>
      </c>
      <c r="G3173" s="497"/>
      <c r="K3173" s="350"/>
      <c r="M3173" s="565"/>
      <c r="N3173" s="565"/>
    </row>
    <row r="3174" spans="1:14" s="473" customFormat="1" ht="35.1" customHeight="1" outlineLevel="2">
      <c r="A3174" s="147" t="s">
        <v>3290</v>
      </c>
      <c r="B3174" s="306" t="s">
        <v>3291</v>
      </c>
      <c r="C3174" s="307" t="s">
        <v>1032</v>
      </c>
      <c r="D3174" s="308">
        <v>6</v>
      </c>
      <c r="E3174" s="71"/>
      <c r="F3174" s="101">
        <f t="shared" si="91"/>
        <v>0</v>
      </c>
      <c r="G3174" s="497"/>
      <c r="K3174" s="350"/>
      <c r="M3174" s="565"/>
      <c r="N3174" s="565"/>
    </row>
    <row r="3175" spans="1:14" s="473" customFormat="1" ht="35.1" customHeight="1" outlineLevel="2">
      <c r="A3175" s="147" t="s">
        <v>3292</v>
      </c>
      <c r="B3175" s="306" t="s">
        <v>3293</v>
      </c>
      <c r="C3175" s="307" t="s">
        <v>1032</v>
      </c>
      <c r="D3175" s="308">
        <v>7</v>
      </c>
      <c r="E3175" s="71"/>
      <c r="F3175" s="101">
        <f t="shared" si="91"/>
        <v>0</v>
      </c>
      <c r="G3175" s="497"/>
      <c r="K3175" s="350"/>
      <c r="M3175" s="565"/>
      <c r="N3175" s="565"/>
    </row>
    <row r="3176" spans="1:14" s="473" customFormat="1" ht="35.1" customHeight="1" outlineLevel="2">
      <c r="A3176" s="147" t="s">
        <v>3294</v>
      </c>
      <c r="B3176" s="306" t="s">
        <v>3295</v>
      </c>
      <c r="C3176" s="307" t="s">
        <v>1032</v>
      </c>
      <c r="D3176" s="308">
        <v>11</v>
      </c>
      <c r="E3176" s="71"/>
      <c r="F3176" s="101">
        <f t="shared" si="91"/>
        <v>0</v>
      </c>
      <c r="G3176" s="497"/>
      <c r="K3176" s="350"/>
      <c r="M3176" s="565"/>
      <c r="N3176" s="565"/>
    </row>
    <row r="3177" spans="1:14" s="473" customFormat="1" ht="35.1" customHeight="1" outlineLevel="2">
      <c r="A3177" s="147" t="s">
        <v>3296</v>
      </c>
      <c r="B3177" s="306" t="s">
        <v>3297</v>
      </c>
      <c r="C3177" s="307" t="s">
        <v>1032</v>
      </c>
      <c r="D3177" s="308">
        <v>28</v>
      </c>
      <c r="E3177" s="71"/>
      <c r="F3177" s="101">
        <f t="shared" si="91"/>
        <v>0</v>
      </c>
      <c r="G3177" s="497"/>
      <c r="K3177" s="350"/>
      <c r="M3177" s="565"/>
      <c r="N3177" s="565"/>
    </row>
    <row r="3178" spans="1:14" s="473" customFormat="1" ht="35.1" customHeight="1" outlineLevel="2">
      <c r="A3178" s="147" t="s">
        <v>3298</v>
      </c>
      <c r="B3178" s="306" t="s">
        <v>3299</v>
      </c>
      <c r="C3178" s="307" t="s">
        <v>1032</v>
      </c>
      <c r="D3178" s="308">
        <v>23</v>
      </c>
      <c r="E3178" s="71"/>
      <c r="F3178" s="101">
        <f t="shared" si="91"/>
        <v>0</v>
      </c>
      <c r="G3178" s="497"/>
      <c r="K3178" s="350"/>
      <c r="M3178" s="565"/>
      <c r="N3178" s="565"/>
    </row>
    <row r="3179" spans="1:14" s="473" customFormat="1" ht="35.1" customHeight="1" outlineLevel="2">
      <c r="A3179" s="147" t="s">
        <v>3300</v>
      </c>
      <c r="B3179" s="306" t="s">
        <v>3301</v>
      </c>
      <c r="C3179" s="307" t="s">
        <v>1032</v>
      </c>
      <c r="D3179" s="308">
        <v>5</v>
      </c>
      <c r="E3179" s="71"/>
      <c r="F3179" s="101">
        <f t="shared" si="91"/>
        <v>0</v>
      </c>
      <c r="G3179" s="497"/>
      <c r="K3179" s="350"/>
      <c r="M3179" s="565"/>
      <c r="N3179" s="565"/>
    </row>
    <row r="3180" spans="1:14" s="473" customFormat="1" ht="35.1" customHeight="1" outlineLevel="2">
      <c r="A3180" s="147" t="s">
        <v>3302</v>
      </c>
      <c r="B3180" s="306" t="s">
        <v>3303</v>
      </c>
      <c r="C3180" s="307" t="s">
        <v>1032</v>
      </c>
      <c r="D3180" s="308">
        <v>12</v>
      </c>
      <c r="E3180" s="71"/>
      <c r="F3180" s="101">
        <f t="shared" si="91"/>
        <v>0</v>
      </c>
      <c r="G3180" s="497"/>
      <c r="K3180" s="350"/>
      <c r="M3180" s="565"/>
      <c r="N3180" s="565"/>
    </row>
    <row r="3181" spans="1:14" s="473" customFormat="1" ht="35.1" customHeight="1" outlineLevel="2">
      <c r="A3181" s="147" t="s">
        <v>3304</v>
      </c>
      <c r="B3181" s="306" t="s">
        <v>3305</v>
      </c>
      <c r="C3181" s="307" t="s">
        <v>1032</v>
      </c>
      <c r="D3181" s="308">
        <v>13</v>
      </c>
      <c r="E3181" s="71"/>
      <c r="F3181" s="101">
        <f t="shared" si="91"/>
        <v>0</v>
      </c>
      <c r="G3181" s="497"/>
      <c r="K3181" s="350"/>
      <c r="M3181" s="565"/>
      <c r="N3181" s="565"/>
    </row>
    <row r="3182" spans="1:14" s="473" customFormat="1" ht="20.100000000000001" customHeight="1" outlineLevel="2">
      <c r="A3182" s="147" t="s">
        <v>3306</v>
      </c>
      <c r="B3182" s="306" t="s">
        <v>3307</v>
      </c>
      <c r="C3182" s="307" t="s">
        <v>1032</v>
      </c>
      <c r="D3182" s="308">
        <v>7</v>
      </c>
      <c r="E3182" s="71"/>
      <c r="F3182" s="101">
        <f t="shared" si="91"/>
        <v>0</v>
      </c>
      <c r="G3182" s="497"/>
      <c r="K3182" s="350"/>
      <c r="M3182" s="565"/>
      <c r="N3182" s="565"/>
    </row>
    <row r="3183" spans="1:14" s="473" customFormat="1" ht="35.1" customHeight="1" outlineLevel="2">
      <c r="A3183" s="147" t="s">
        <v>3308</v>
      </c>
      <c r="B3183" s="306" t="s">
        <v>3309</v>
      </c>
      <c r="C3183" s="307" t="s">
        <v>1032</v>
      </c>
      <c r="D3183" s="308">
        <v>16</v>
      </c>
      <c r="E3183" s="71"/>
      <c r="F3183" s="101">
        <f t="shared" si="91"/>
        <v>0</v>
      </c>
      <c r="G3183" s="497"/>
      <c r="K3183" s="350"/>
      <c r="M3183" s="565"/>
      <c r="N3183" s="565"/>
    </row>
    <row r="3184" spans="1:14" s="473" customFormat="1" ht="35.1" customHeight="1" outlineLevel="2">
      <c r="A3184" s="147" t="s">
        <v>3310</v>
      </c>
      <c r="B3184" s="306" t="s">
        <v>3311</v>
      </c>
      <c r="C3184" s="307" t="s">
        <v>1032</v>
      </c>
      <c r="D3184" s="308">
        <v>780</v>
      </c>
      <c r="E3184" s="71"/>
      <c r="F3184" s="101">
        <f t="shared" si="91"/>
        <v>0</v>
      </c>
      <c r="G3184" s="497"/>
      <c r="K3184" s="350"/>
      <c r="M3184" s="565"/>
      <c r="N3184" s="565"/>
    </row>
    <row r="3185" spans="1:14" s="473" customFormat="1" ht="35.1" customHeight="1" outlineLevel="2">
      <c r="A3185" s="147" t="s">
        <v>3312</v>
      </c>
      <c r="B3185" s="306" t="s">
        <v>3313</v>
      </c>
      <c r="C3185" s="307" t="s">
        <v>1032</v>
      </c>
      <c r="D3185" s="308">
        <v>1644</v>
      </c>
      <c r="E3185" s="71"/>
      <c r="F3185" s="101">
        <f t="shared" si="91"/>
        <v>0</v>
      </c>
      <c r="G3185" s="497"/>
      <c r="K3185" s="350"/>
      <c r="M3185" s="565"/>
      <c r="N3185" s="565"/>
    </row>
    <row r="3186" spans="1:14" s="473" customFormat="1" ht="35.1" customHeight="1" outlineLevel="2">
      <c r="A3186" s="147" t="s">
        <v>3314</v>
      </c>
      <c r="B3186" s="306" t="s">
        <v>3315</v>
      </c>
      <c r="C3186" s="307" t="s">
        <v>1032</v>
      </c>
      <c r="D3186" s="308">
        <v>1140</v>
      </c>
      <c r="E3186" s="71"/>
      <c r="F3186" s="101">
        <f t="shared" si="91"/>
        <v>0</v>
      </c>
      <c r="G3186" s="497"/>
      <c r="K3186" s="350"/>
      <c r="M3186" s="565"/>
      <c r="N3186" s="565"/>
    </row>
    <row r="3187" spans="1:14" s="473" customFormat="1" ht="20.100000000000001" customHeight="1" outlineLevel="2">
      <c r="A3187" s="147" t="s">
        <v>3316</v>
      </c>
      <c r="B3187" s="306" t="s">
        <v>3317</v>
      </c>
      <c r="C3187" s="307" t="s">
        <v>1032</v>
      </c>
      <c r="D3187" s="308">
        <v>3084</v>
      </c>
      <c r="E3187" s="71"/>
      <c r="F3187" s="101">
        <f t="shared" si="91"/>
        <v>0</v>
      </c>
      <c r="G3187" s="497"/>
      <c r="K3187" s="350"/>
      <c r="M3187" s="565"/>
      <c r="N3187" s="565"/>
    </row>
    <row r="3188" spans="1:14" s="473" customFormat="1" ht="20.100000000000001" customHeight="1" outlineLevel="2">
      <c r="A3188" s="147" t="s">
        <v>3318</v>
      </c>
      <c r="B3188" s="306" t="s">
        <v>3319</v>
      </c>
      <c r="C3188" s="307" t="s">
        <v>1032</v>
      </c>
      <c r="D3188" s="308">
        <v>37</v>
      </c>
      <c r="E3188" s="71"/>
      <c r="F3188" s="101">
        <f t="shared" si="91"/>
        <v>0</v>
      </c>
      <c r="G3188" s="497"/>
      <c r="K3188" s="350"/>
      <c r="M3188" s="565"/>
      <c r="N3188" s="565"/>
    </row>
    <row r="3189" spans="1:14" s="473" customFormat="1" ht="35.1" customHeight="1" outlineLevel="2">
      <c r="A3189" s="147" t="s">
        <v>3320</v>
      </c>
      <c r="B3189" s="306" t="s">
        <v>3321</v>
      </c>
      <c r="C3189" s="307" t="s">
        <v>1032</v>
      </c>
      <c r="D3189" s="308">
        <v>375</v>
      </c>
      <c r="E3189" s="71"/>
      <c r="F3189" s="101">
        <f t="shared" si="91"/>
        <v>0</v>
      </c>
      <c r="G3189" s="497"/>
      <c r="K3189" s="350"/>
      <c r="M3189" s="565"/>
      <c r="N3189" s="565"/>
    </row>
    <row r="3190" spans="1:14" s="473" customFormat="1" ht="35.1" customHeight="1" outlineLevel="2">
      <c r="A3190" s="147" t="s">
        <v>3322</v>
      </c>
      <c r="B3190" s="306" t="s">
        <v>3323</v>
      </c>
      <c r="C3190" s="307" t="s">
        <v>1032</v>
      </c>
      <c r="D3190" s="308">
        <v>242</v>
      </c>
      <c r="E3190" s="71"/>
      <c r="F3190" s="101">
        <f t="shared" si="91"/>
        <v>0</v>
      </c>
      <c r="G3190" s="497"/>
      <c r="K3190" s="350"/>
      <c r="M3190" s="565"/>
      <c r="N3190" s="565"/>
    </row>
    <row r="3191" spans="1:14" s="473" customFormat="1" ht="35.1" customHeight="1" outlineLevel="2">
      <c r="A3191" s="147" t="s">
        <v>3324</v>
      </c>
      <c r="B3191" s="306" t="s">
        <v>3325</v>
      </c>
      <c r="C3191" s="307" t="s">
        <v>1032</v>
      </c>
      <c r="D3191" s="308">
        <v>141</v>
      </c>
      <c r="E3191" s="71"/>
      <c r="F3191" s="101">
        <f t="shared" si="91"/>
        <v>0</v>
      </c>
      <c r="G3191" s="497"/>
      <c r="K3191" s="350"/>
      <c r="M3191" s="565"/>
      <c r="N3191" s="565"/>
    </row>
    <row r="3192" spans="1:14" s="473" customFormat="1" ht="35.1" customHeight="1" outlineLevel="2">
      <c r="A3192" s="147" t="s">
        <v>3326</v>
      </c>
      <c r="B3192" s="306" t="s">
        <v>3327</v>
      </c>
      <c r="C3192" s="307" t="s">
        <v>1032</v>
      </c>
      <c r="D3192" s="308">
        <v>1224</v>
      </c>
      <c r="E3192" s="71"/>
      <c r="F3192" s="101">
        <f t="shared" si="91"/>
        <v>0</v>
      </c>
      <c r="G3192" s="497"/>
      <c r="K3192" s="350"/>
      <c r="M3192" s="565"/>
      <c r="N3192" s="565"/>
    </row>
    <row r="3193" spans="1:14" s="473" customFormat="1" ht="35.1" customHeight="1" outlineLevel="2">
      <c r="A3193" s="147" t="s">
        <v>3328</v>
      </c>
      <c r="B3193" s="306" t="s">
        <v>3329</v>
      </c>
      <c r="C3193" s="307" t="s">
        <v>1032</v>
      </c>
      <c r="D3193" s="308">
        <v>420</v>
      </c>
      <c r="E3193" s="71"/>
      <c r="F3193" s="101">
        <f t="shared" si="91"/>
        <v>0</v>
      </c>
      <c r="G3193" s="497"/>
      <c r="K3193" s="350"/>
      <c r="M3193" s="565"/>
      <c r="N3193" s="565"/>
    </row>
    <row r="3194" spans="1:14" s="473" customFormat="1" ht="35.1" customHeight="1" outlineLevel="2">
      <c r="A3194" s="147" t="s">
        <v>3330</v>
      </c>
      <c r="B3194" s="306" t="s">
        <v>3331</v>
      </c>
      <c r="C3194" s="307" t="s">
        <v>1032</v>
      </c>
      <c r="D3194" s="308">
        <v>288</v>
      </c>
      <c r="E3194" s="71"/>
      <c r="F3194" s="101">
        <f t="shared" si="91"/>
        <v>0</v>
      </c>
      <c r="G3194" s="497"/>
      <c r="K3194" s="350"/>
      <c r="M3194" s="565"/>
      <c r="N3194" s="565"/>
    </row>
    <row r="3195" spans="1:14" s="473" customFormat="1" ht="35.1" customHeight="1" outlineLevel="2">
      <c r="A3195" s="147" t="s">
        <v>3332</v>
      </c>
      <c r="B3195" s="306" t="s">
        <v>3333</v>
      </c>
      <c r="C3195" s="307" t="s">
        <v>1032</v>
      </c>
      <c r="D3195" s="308">
        <v>15</v>
      </c>
      <c r="E3195" s="71"/>
      <c r="F3195" s="101">
        <f t="shared" si="91"/>
        <v>0</v>
      </c>
      <c r="G3195" s="497"/>
      <c r="K3195" s="350"/>
      <c r="M3195" s="565"/>
      <c r="N3195" s="565"/>
    </row>
    <row r="3196" spans="1:14" s="473" customFormat="1" ht="35.1" customHeight="1" outlineLevel="2">
      <c r="A3196" s="147" t="s">
        <v>3334</v>
      </c>
      <c r="B3196" s="306" t="s">
        <v>3335</v>
      </c>
      <c r="C3196" s="307" t="s">
        <v>1032</v>
      </c>
      <c r="D3196" s="308">
        <v>51</v>
      </c>
      <c r="E3196" s="71"/>
      <c r="F3196" s="101">
        <f t="shared" si="91"/>
        <v>0</v>
      </c>
      <c r="G3196" s="497"/>
      <c r="K3196" s="350"/>
      <c r="M3196" s="565"/>
      <c r="N3196" s="565"/>
    </row>
    <row r="3197" spans="1:14" s="473" customFormat="1" ht="35.1" customHeight="1" outlineLevel="2">
      <c r="A3197" s="147" t="s">
        <v>3336</v>
      </c>
      <c r="B3197" s="306" t="s">
        <v>3337</v>
      </c>
      <c r="C3197" s="307" t="s">
        <v>1032</v>
      </c>
      <c r="D3197" s="308">
        <v>60</v>
      </c>
      <c r="E3197" s="71"/>
      <c r="F3197" s="101">
        <f t="shared" si="91"/>
        <v>0</v>
      </c>
      <c r="G3197" s="497"/>
      <c r="K3197" s="350"/>
      <c r="M3197" s="565"/>
      <c r="N3197" s="565"/>
    </row>
    <row r="3198" spans="1:14" s="473" customFormat="1" ht="35.1" customHeight="1" outlineLevel="2">
      <c r="A3198" s="147" t="s">
        <v>3338</v>
      </c>
      <c r="B3198" s="306" t="s">
        <v>3339</v>
      </c>
      <c r="C3198" s="307" t="s">
        <v>1032</v>
      </c>
      <c r="D3198" s="308">
        <v>141</v>
      </c>
      <c r="E3198" s="71"/>
      <c r="F3198" s="101">
        <f t="shared" si="91"/>
        <v>0</v>
      </c>
      <c r="G3198" s="497"/>
      <c r="K3198" s="350"/>
      <c r="M3198" s="565"/>
      <c r="N3198" s="565"/>
    </row>
    <row r="3199" spans="1:14" s="473" customFormat="1" ht="35.1" customHeight="1" outlineLevel="2">
      <c r="A3199" s="147" t="s">
        <v>3340</v>
      </c>
      <c r="B3199" s="306" t="s">
        <v>3341</v>
      </c>
      <c r="C3199" s="307" t="s">
        <v>1032</v>
      </c>
      <c r="D3199" s="308">
        <v>33</v>
      </c>
      <c r="E3199" s="71"/>
      <c r="F3199" s="101">
        <f t="shared" si="91"/>
        <v>0</v>
      </c>
      <c r="G3199" s="497"/>
      <c r="K3199" s="350"/>
      <c r="M3199" s="565"/>
      <c r="N3199" s="565"/>
    </row>
    <row r="3200" spans="1:14" s="473" customFormat="1" ht="35.1" customHeight="1" outlineLevel="2">
      <c r="A3200" s="147" t="s">
        <v>3342</v>
      </c>
      <c r="B3200" s="306" t="s">
        <v>3343</v>
      </c>
      <c r="C3200" s="307" t="s">
        <v>1032</v>
      </c>
      <c r="D3200" s="308">
        <v>10</v>
      </c>
      <c r="E3200" s="71"/>
      <c r="F3200" s="101">
        <f t="shared" si="91"/>
        <v>0</v>
      </c>
      <c r="G3200" s="497"/>
      <c r="K3200" s="350"/>
      <c r="M3200" s="565"/>
      <c r="N3200" s="565"/>
    </row>
    <row r="3201" spans="1:14" s="473" customFormat="1" ht="35.1" customHeight="1" outlineLevel="2">
      <c r="A3201" s="147" t="s">
        <v>3344</v>
      </c>
      <c r="B3201" s="306" t="s">
        <v>3345</v>
      </c>
      <c r="C3201" s="307" t="s">
        <v>1032</v>
      </c>
      <c r="D3201" s="308">
        <v>8</v>
      </c>
      <c r="E3201" s="71"/>
      <c r="F3201" s="101">
        <f t="shared" si="91"/>
        <v>0</v>
      </c>
      <c r="G3201" s="497"/>
      <c r="K3201" s="350"/>
      <c r="M3201" s="565"/>
      <c r="N3201" s="565"/>
    </row>
    <row r="3202" spans="1:14" s="473" customFormat="1" ht="35.1" customHeight="1" outlineLevel="2">
      <c r="A3202" s="147" t="s">
        <v>3346</v>
      </c>
      <c r="B3202" s="306" t="s">
        <v>3347</v>
      </c>
      <c r="C3202" s="307" t="s">
        <v>1032</v>
      </c>
      <c r="D3202" s="308">
        <v>38</v>
      </c>
      <c r="E3202" s="71"/>
      <c r="F3202" s="101">
        <f t="shared" si="91"/>
        <v>0</v>
      </c>
      <c r="G3202" s="497"/>
      <c r="K3202" s="350"/>
      <c r="M3202" s="565"/>
      <c r="N3202" s="565"/>
    </row>
    <row r="3203" spans="1:14" s="473" customFormat="1" ht="35.1" customHeight="1" outlineLevel="2">
      <c r="A3203" s="147" t="s">
        <v>3348</v>
      </c>
      <c r="B3203" s="306" t="s">
        <v>3349</v>
      </c>
      <c r="C3203" s="307" t="s">
        <v>3350</v>
      </c>
      <c r="D3203" s="308">
        <v>19</v>
      </c>
      <c r="E3203" s="71"/>
      <c r="F3203" s="101">
        <f t="shared" si="91"/>
        <v>0</v>
      </c>
      <c r="G3203" s="497"/>
      <c r="K3203" s="350"/>
      <c r="M3203" s="565"/>
      <c r="N3203" s="565"/>
    </row>
    <row r="3204" spans="1:14" s="473" customFormat="1" ht="35.1" customHeight="1" outlineLevel="2">
      <c r="A3204" s="147" t="s">
        <v>3351</v>
      </c>
      <c r="B3204" s="306" t="s">
        <v>3352</v>
      </c>
      <c r="C3204" s="307" t="s">
        <v>3350</v>
      </c>
      <c r="D3204" s="308">
        <v>29</v>
      </c>
      <c r="E3204" s="71"/>
      <c r="F3204" s="101">
        <f t="shared" si="91"/>
        <v>0</v>
      </c>
      <c r="G3204" s="497"/>
      <c r="K3204" s="350"/>
      <c r="M3204" s="565"/>
      <c r="N3204" s="565"/>
    </row>
    <row r="3205" spans="1:14" s="473" customFormat="1" ht="35.1" customHeight="1" outlineLevel="2">
      <c r="A3205" s="147" t="s">
        <v>3353</v>
      </c>
      <c r="B3205" s="306" t="s">
        <v>3354</v>
      </c>
      <c r="C3205" s="307" t="s">
        <v>3350</v>
      </c>
      <c r="D3205" s="308">
        <v>400</v>
      </c>
      <c r="E3205" s="71"/>
      <c r="F3205" s="101">
        <f t="shared" si="91"/>
        <v>0</v>
      </c>
      <c r="G3205" s="497"/>
      <c r="K3205" s="350"/>
      <c r="M3205" s="565"/>
      <c r="N3205" s="565"/>
    </row>
    <row r="3206" spans="1:14" s="473" customFormat="1" ht="35.1" customHeight="1" outlineLevel="2">
      <c r="A3206" s="147" t="s">
        <v>3355</v>
      </c>
      <c r="B3206" s="306" t="s">
        <v>3356</v>
      </c>
      <c r="C3206" s="307" t="s">
        <v>3350</v>
      </c>
      <c r="D3206" s="308">
        <v>13</v>
      </c>
      <c r="E3206" s="71"/>
      <c r="F3206" s="101">
        <f t="shared" si="91"/>
        <v>0</v>
      </c>
      <c r="G3206" s="497"/>
      <c r="K3206" s="350"/>
      <c r="M3206" s="565"/>
      <c r="N3206" s="565"/>
    </row>
    <row r="3207" spans="1:14" s="473" customFormat="1" ht="35.1" customHeight="1" outlineLevel="2">
      <c r="A3207" s="147" t="s">
        <v>3357</v>
      </c>
      <c r="B3207" s="306" t="s">
        <v>3358</v>
      </c>
      <c r="C3207" s="307" t="s">
        <v>3350</v>
      </c>
      <c r="D3207" s="308">
        <v>33</v>
      </c>
      <c r="E3207" s="71"/>
      <c r="F3207" s="101">
        <f t="shared" si="91"/>
        <v>0</v>
      </c>
      <c r="G3207" s="497"/>
      <c r="K3207" s="350"/>
      <c r="M3207" s="565"/>
      <c r="N3207" s="565"/>
    </row>
    <row r="3208" spans="1:14" s="473" customFormat="1" ht="35.1" customHeight="1" outlineLevel="2">
      <c r="A3208" s="147" t="s">
        <v>3359</v>
      </c>
      <c r="B3208" s="306" t="s">
        <v>3360</v>
      </c>
      <c r="C3208" s="307" t="s">
        <v>3350</v>
      </c>
      <c r="D3208" s="308">
        <v>756</v>
      </c>
      <c r="E3208" s="71"/>
      <c r="F3208" s="101">
        <f t="shared" si="91"/>
        <v>0</v>
      </c>
      <c r="G3208" s="497"/>
      <c r="K3208" s="350"/>
      <c r="M3208" s="565"/>
      <c r="N3208" s="565"/>
    </row>
    <row r="3209" spans="1:14" s="473" customFormat="1" ht="35.1" customHeight="1" outlineLevel="2">
      <c r="A3209" s="147" t="s">
        <v>3361</v>
      </c>
      <c r="B3209" s="306" t="s">
        <v>3362</v>
      </c>
      <c r="C3209" s="307" t="s">
        <v>3350</v>
      </c>
      <c r="D3209" s="308">
        <v>44</v>
      </c>
      <c r="E3209" s="71"/>
      <c r="F3209" s="101">
        <f t="shared" si="91"/>
        <v>0</v>
      </c>
      <c r="G3209" s="497"/>
      <c r="K3209" s="350"/>
      <c r="M3209" s="565"/>
      <c r="N3209" s="565"/>
    </row>
    <row r="3210" spans="1:14" s="473" customFormat="1" ht="35.1" customHeight="1" outlineLevel="2">
      <c r="A3210" s="147" t="s">
        <v>3363</v>
      </c>
      <c r="B3210" s="306" t="s">
        <v>3364</v>
      </c>
      <c r="C3210" s="307" t="s">
        <v>3350</v>
      </c>
      <c r="D3210" s="308">
        <v>69</v>
      </c>
      <c r="E3210" s="71"/>
      <c r="F3210" s="101">
        <f t="shared" si="91"/>
        <v>0</v>
      </c>
      <c r="G3210" s="497"/>
      <c r="K3210" s="350"/>
      <c r="M3210" s="565"/>
      <c r="N3210" s="565"/>
    </row>
    <row r="3211" spans="1:14" s="473" customFormat="1" ht="35.1" customHeight="1" outlineLevel="2">
      <c r="A3211" s="147" t="s">
        <v>3365</v>
      </c>
      <c r="B3211" s="306" t="s">
        <v>3366</v>
      </c>
      <c r="C3211" s="307" t="s">
        <v>3350</v>
      </c>
      <c r="D3211" s="308">
        <v>465</v>
      </c>
      <c r="E3211" s="71"/>
      <c r="F3211" s="101">
        <f t="shared" si="91"/>
        <v>0</v>
      </c>
      <c r="G3211" s="497"/>
      <c r="K3211" s="350"/>
      <c r="M3211" s="565"/>
      <c r="N3211" s="565"/>
    </row>
    <row r="3212" spans="1:14" s="473" customFormat="1" ht="35.1" customHeight="1" outlineLevel="2">
      <c r="A3212" s="147" t="s">
        <v>3367</v>
      </c>
      <c r="B3212" s="306" t="s">
        <v>3368</v>
      </c>
      <c r="C3212" s="307" t="s">
        <v>3350</v>
      </c>
      <c r="D3212" s="308">
        <v>26</v>
      </c>
      <c r="E3212" s="71"/>
      <c r="F3212" s="101">
        <f t="shared" ref="F3212:F3253" si="92">TRUNC(E3212*D3212,2)</f>
        <v>0</v>
      </c>
      <c r="G3212" s="497"/>
      <c r="K3212" s="350"/>
      <c r="M3212" s="565"/>
      <c r="N3212" s="565"/>
    </row>
    <row r="3213" spans="1:14" s="473" customFormat="1" ht="35.1" customHeight="1" outlineLevel="2">
      <c r="A3213" s="147" t="s">
        <v>3369</v>
      </c>
      <c r="B3213" s="306" t="s">
        <v>3370</v>
      </c>
      <c r="C3213" s="307" t="s">
        <v>3350</v>
      </c>
      <c r="D3213" s="308">
        <v>80</v>
      </c>
      <c r="E3213" s="71"/>
      <c r="F3213" s="101">
        <f t="shared" si="92"/>
        <v>0</v>
      </c>
      <c r="G3213" s="497"/>
      <c r="K3213" s="350"/>
      <c r="M3213" s="565"/>
      <c r="N3213" s="565"/>
    </row>
    <row r="3214" spans="1:14" s="473" customFormat="1" ht="35.1" customHeight="1" outlineLevel="2">
      <c r="A3214" s="147" t="s">
        <v>3371</v>
      </c>
      <c r="B3214" s="306" t="s">
        <v>3372</v>
      </c>
      <c r="C3214" s="307" t="s">
        <v>3350</v>
      </c>
      <c r="D3214" s="308">
        <v>82</v>
      </c>
      <c r="E3214" s="71"/>
      <c r="F3214" s="101">
        <f t="shared" si="92"/>
        <v>0</v>
      </c>
      <c r="G3214" s="497"/>
      <c r="K3214" s="350"/>
      <c r="M3214" s="565"/>
      <c r="N3214" s="565"/>
    </row>
    <row r="3215" spans="1:14" s="473" customFormat="1" ht="35.1" customHeight="1" outlineLevel="2">
      <c r="A3215" s="147" t="s">
        <v>3373</v>
      </c>
      <c r="B3215" s="306" t="s">
        <v>3374</v>
      </c>
      <c r="C3215" s="307" t="s">
        <v>3350</v>
      </c>
      <c r="D3215" s="308">
        <v>1248</v>
      </c>
      <c r="E3215" s="71"/>
      <c r="F3215" s="101">
        <f t="shared" si="92"/>
        <v>0</v>
      </c>
      <c r="G3215" s="497"/>
      <c r="K3215" s="350"/>
      <c r="M3215" s="565"/>
      <c r="N3215" s="565"/>
    </row>
    <row r="3216" spans="1:14" s="473" customFormat="1" ht="35.1" customHeight="1" outlineLevel="2">
      <c r="A3216" s="147" t="s">
        <v>3375</v>
      </c>
      <c r="B3216" s="306" t="s">
        <v>3376</v>
      </c>
      <c r="C3216" s="307" t="s">
        <v>3350</v>
      </c>
      <c r="D3216" s="308">
        <v>1608</v>
      </c>
      <c r="E3216" s="71"/>
      <c r="F3216" s="101">
        <f t="shared" si="92"/>
        <v>0</v>
      </c>
      <c r="G3216" s="497"/>
      <c r="K3216" s="350"/>
      <c r="M3216" s="565"/>
      <c r="N3216" s="565"/>
    </row>
    <row r="3217" spans="1:14" s="473" customFormat="1" ht="35.1" customHeight="1" outlineLevel="2">
      <c r="A3217" s="147" t="s">
        <v>3377</v>
      </c>
      <c r="B3217" s="306" t="s">
        <v>3378</v>
      </c>
      <c r="C3217" s="307" t="s">
        <v>3379</v>
      </c>
      <c r="D3217" s="308">
        <v>1092</v>
      </c>
      <c r="E3217" s="71"/>
      <c r="F3217" s="101">
        <f t="shared" si="92"/>
        <v>0</v>
      </c>
      <c r="G3217" s="497"/>
      <c r="K3217" s="350"/>
      <c r="M3217" s="565"/>
      <c r="N3217" s="565"/>
    </row>
    <row r="3218" spans="1:14" s="473" customFormat="1" ht="35.1" customHeight="1" outlineLevel="2">
      <c r="A3218" s="147" t="s">
        <v>3380</v>
      </c>
      <c r="B3218" s="306" t="s">
        <v>3381</v>
      </c>
      <c r="C3218" s="307" t="s">
        <v>3350</v>
      </c>
      <c r="D3218" s="308">
        <v>3060</v>
      </c>
      <c r="E3218" s="71"/>
      <c r="F3218" s="101">
        <f t="shared" si="92"/>
        <v>0</v>
      </c>
      <c r="G3218" s="497"/>
      <c r="K3218" s="350"/>
      <c r="M3218" s="565"/>
      <c r="N3218" s="565"/>
    </row>
    <row r="3219" spans="1:14" s="473" customFormat="1" ht="35.1" customHeight="1" outlineLevel="2">
      <c r="A3219" s="147" t="s">
        <v>3382</v>
      </c>
      <c r="B3219" s="306" t="s">
        <v>3383</v>
      </c>
      <c r="C3219" s="307" t="s">
        <v>3379</v>
      </c>
      <c r="D3219" s="308">
        <v>9100</v>
      </c>
      <c r="E3219" s="71"/>
      <c r="F3219" s="101">
        <f t="shared" si="92"/>
        <v>0</v>
      </c>
      <c r="G3219" s="497"/>
      <c r="K3219" s="350"/>
      <c r="M3219" s="565"/>
      <c r="N3219" s="565"/>
    </row>
    <row r="3220" spans="1:14" s="473" customFormat="1" ht="35.1" customHeight="1" outlineLevel="2">
      <c r="A3220" s="147" t="s">
        <v>3384</v>
      </c>
      <c r="B3220" s="306" t="s">
        <v>3385</v>
      </c>
      <c r="C3220" s="307" t="s">
        <v>3379</v>
      </c>
      <c r="D3220" s="308">
        <v>41950</v>
      </c>
      <c r="E3220" s="71"/>
      <c r="F3220" s="101">
        <f t="shared" si="92"/>
        <v>0</v>
      </c>
      <c r="G3220" s="497"/>
      <c r="K3220" s="350"/>
      <c r="M3220" s="565"/>
      <c r="N3220" s="565"/>
    </row>
    <row r="3221" spans="1:14" s="473" customFormat="1" ht="35.1" customHeight="1" outlineLevel="2">
      <c r="A3221" s="147" t="s">
        <v>3386</v>
      </c>
      <c r="B3221" s="306" t="s">
        <v>3387</v>
      </c>
      <c r="C3221" s="307" t="s">
        <v>3350</v>
      </c>
      <c r="D3221" s="308">
        <v>3740</v>
      </c>
      <c r="E3221" s="71"/>
      <c r="F3221" s="101">
        <f t="shared" si="92"/>
        <v>0</v>
      </c>
      <c r="G3221" s="497"/>
      <c r="K3221" s="350"/>
      <c r="M3221" s="565"/>
      <c r="N3221" s="565"/>
    </row>
    <row r="3222" spans="1:14" s="473" customFormat="1" ht="35.1" customHeight="1" outlineLevel="2">
      <c r="A3222" s="147" t="s">
        <v>3388</v>
      </c>
      <c r="B3222" s="306" t="s">
        <v>3389</v>
      </c>
      <c r="C3222" s="307" t="s">
        <v>3350</v>
      </c>
      <c r="D3222" s="308">
        <v>5088</v>
      </c>
      <c r="E3222" s="71"/>
      <c r="F3222" s="101">
        <f t="shared" si="92"/>
        <v>0</v>
      </c>
      <c r="G3222" s="497"/>
      <c r="K3222" s="350"/>
      <c r="M3222" s="565"/>
      <c r="N3222" s="565"/>
    </row>
    <row r="3223" spans="1:14" s="473" customFormat="1" ht="35.1" customHeight="1" outlineLevel="2">
      <c r="A3223" s="147" t="s">
        <v>3390</v>
      </c>
      <c r="B3223" s="306" t="s">
        <v>3391</v>
      </c>
      <c r="C3223" s="307" t="s">
        <v>3379</v>
      </c>
      <c r="D3223" s="308">
        <v>47850</v>
      </c>
      <c r="E3223" s="71"/>
      <c r="F3223" s="101">
        <f t="shared" si="92"/>
        <v>0</v>
      </c>
      <c r="G3223" s="497"/>
      <c r="K3223" s="350"/>
      <c r="M3223" s="565"/>
      <c r="N3223" s="565"/>
    </row>
    <row r="3224" spans="1:14" s="473" customFormat="1" ht="35.1" customHeight="1" outlineLevel="2">
      <c r="A3224" s="147" t="s">
        <v>3392</v>
      </c>
      <c r="B3224" s="306" t="s">
        <v>3393</v>
      </c>
      <c r="C3224" s="307" t="s">
        <v>3350</v>
      </c>
      <c r="D3224" s="308">
        <v>520</v>
      </c>
      <c r="E3224" s="71"/>
      <c r="F3224" s="101">
        <f t="shared" si="92"/>
        <v>0</v>
      </c>
      <c r="G3224" s="497"/>
      <c r="K3224" s="350"/>
      <c r="M3224" s="565"/>
      <c r="N3224" s="565"/>
    </row>
    <row r="3225" spans="1:14" s="473" customFormat="1" ht="35.1" customHeight="1" outlineLevel="2">
      <c r="A3225" s="147" t="s">
        <v>3394</v>
      </c>
      <c r="B3225" s="306" t="s">
        <v>3395</v>
      </c>
      <c r="C3225" s="307" t="s">
        <v>1032</v>
      </c>
      <c r="D3225" s="308">
        <v>15</v>
      </c>
      <c r="E3225" s="71"/>
      <c r="F3225" s="101">
        <f t="shared" si="92"/>
        <v>0</v>
      </c>
      <c r="G3225" s="497"/>
      <c r="K3225" s="350"/>
      <c r="M3225" s="565"/>
      <c r="N3225" s="565"/>
    </row>
    <row r="3226" spans="1:14" s="473" customFormat="1" ht="35.1" customHeight="1" outlineLevel="2">
      <c r="A3226" s="147" t="s">
        <v>3396</v>
      </c>
      <c r="B3226" s="306" t="s">
        <v>3397</v>
      </c>
      <c r="C3226" s="307" t="s">
        <v>1032</v>
      </c>
      <c r="D3226" s="308">
        <v>216</v>
      </c>
      <c r="E3226" s="71"/>
      <c r="F3226" s="101">
        <f t="shared" si="92"/>
        <v>0</v>
      </c>
      <c r="G3226" s="497"/>
      <c r="K3226" s="350"/>
      <c r="M3226" s="565"/>
      <c r="N3226" s="565"/>
    </row>
    <row r="3227" spans="1:14" s="473" customFormat="1" ht="35.1" customHeight="1" outlineLevel="2">
      <c r="A3227" s="147" t="s">
        <v>3398</v>
      </c>
      <c r="B3227" s="306" t="s">
        <v>3399</v>
      </c>
      <c r="C3227" s="307" t="s">
        <v>1032</v>
      </c>
      <c r="D3227" s="308">
        <v>27</v>
      </c>
      <c r="E3227" s="71"/>
      <c r="F3227" s="101">
        <f t="shared" si="92"/>
        <v>0</v>
      </c>
      <c r="G3227" s="497"/>
      <c r="K3227" s="350"/>
      <c r="M3227" s="565"/>
      <c r="N3227" s="565"/>
    </row>
    <row r="3228" spans="1:14" s="473" customFormat="1" ht="35.1" customHeight="1" outlineLevel="2">
      <c r="A3228" s="147" t="s">
        <v>3400</v>
      </c>
      <c r="B3228" s="306" t="s">
        <v>3401</v>
      </c>
      <c r="C3228" s="307" t="s">
        <v>1032</v>
      </c>
      <c r="D3228" s="308">
        <v>12</v>
      </c>
      <c r="E3228" s="71"/>
      <c r="F3228" s="101">
        <f t="shared" si="92"/>
        <v>0</v>
      </c>
      <c r="G3228" s="497"/>
      <c r="K3228" s="350"/>
      <c r="M3228" s="565"/>
      <c r="N3228" s="565"/>
    </row>
    <row r="3229" spans="1:14" s="473" customFormat="1" ht="35.1" customHeight="1" outlineLevel="2">
      <c r="A3229" s="147" t="s">
        <v>3402</v>
      </c>
      <c r="B3229" s="306" t="s">
        <v>3403</v>
      </c>
      <c r="C3229" s="307" t="s">
        <v>1032</v>
      </c>
      <c r="D3229" s="308">
        <v>38</v>
      </c>
      <c r="E3229" s="71"/>
      <c r="F3229" s="101">
        <f t="shared" si="92"/>
        <v>0</v>
      </c>
      <c r="G3229" s="497"/>
      <c r="K3229" s="350"/>
      <c r="M3229" s="565"/>
      <c r="N3229" s="565"/>
    </row>
    <row r="3230" spans="1:14" s="473" customFormat="1" ht="35.1" customHeight="1" outlineLevel="2">
      <c r="A3230" s="147" t="s">
        <v>3404</v>
      </c>
      <c r="B3230" s="306" t="s">
        <v>3405</v>
      </c>
      <c r="C3230" s="307" t="s">
        <v>1032</v>
      </c>
      <c r="D3230" s="308">
        <v>216</v>
      </c>
      <c r="E3230" s="71"/>
      <c r="F3230" s="101">
        <f t="shared" si="92"/>
        <v>0</v>
      </c>
      <c r="G3230" s="497"/>
      <c r="K3230" s="350"/>
      <c r="M3230" s="565"/>
      <c r="N3230" s="565"/>
    </row>
    <row r="3231" spans="1:14" s="473" customFormat="1" ht="35.1" customHeight="1" outlineLevel="2">
      <c r="A3231" s="147" t="s">
        <v>3406</v>
      </c>
      <c r="B3231" s="309" t="s">
        <v>3407</v>
      </c>
      <c r="C3231" s="307" t="s">
        <v>1032</v>
      </c>
      <c r="D3231" s="308">
        <v>22</v>
      </c>
      <c r="E3231" s="71"/>
      <c r="F3231" s="101">
        <f t="shared" si="92"/>
        <v>0</v>
      </c>
      <c r="G3231" s="497"/>
      <c r="K3231" s="350"/>
      <c r="M3231" s="565"/>
      <c r="N3231" s="565"/>
    </row>
    <row r="3232" spans="1:14" s="473" customFormat="1" ht="35.1" customHeight="1" outlineLevel="2">
      <c r="A3232" s="147" t="s">
        <v>3408</v>
      </c>
      <c r="B3232" s="306" t="s">
        <v>3409</v>
      </c>
      <c r="C3232" s="307" t="s">
        <v>1032</v>
      </c>
      <c r="D3232" s="308">
        <v>8</v>
      </c>
      <c r="E3232" s="71"/>
      <c r="F3232" s="101">
        <f t="shared" si="92"/>
        <v>0</v>
      </c>
      <c r="G3232" s="497"/>
      <c r="K3232" s="350"/>
      <c r="M3232" s="565"/>
      <c r="N3232" s="565"/>
    </row>
    <row r="3233" spans="1:14" s="473" customFormat="1" ht="35.1" customHeight="1" outlineLevel="2">
      <c r="A3233" s="147" t="s">
        <v>3410</v>
      </c>
      <c r="B3233" s="306" t="s">
        <v>3411</v>
      </c>
      <c r="C3233" s="307" t="s">
        <v>1032</v>
      </c>
      <c r="D3233" s="308">
        <v>30</v>
      </c>
      <c r="E3233" s="71"/>
      <c r="F3233" s="101">
        <f t="shared" si="92"/>
        <v>0</v>
      </c>
      <c r="G3233" s="497"/>
      <c r="K3233" s="350"/>
      <c r="M3233" s="565"/>
      <c r="N3233" s="565"/>
    </row>
    <row r="3234" spans="1:14" s="473" customFormat="1" ht="35.1" customHeight="1" outlineLevel="2">
      <c r="A3234" s="147" t="s">
        <v>3412</v>
      </c>
      <c r="B3234" s="306" t="s">
        <v>3413</v>
      </c>
      <c r="C3234" s="307" t="s">
        <v>1032</v>
      </c>
      <c r="D3234" s="308">
        <v>1</v>
      </c>
      <c r="E3234" s="71"/>
      <c r="F3234" s="101">
        <f t="shared" si="92"/>
        <v>0</v>
      </c>
      <c r="G3234" s="497"/>
      <c r="K3234" s="350"/>
      <c r="M3234" s="565"/>
      <c r="N3234" s="565"/>
    </row>
    <row r="3235" spans="1:14" s="473" customFormat="1" ht="35.1" customHeight="1" outlineLevel="2">
      <c r="A3235" s="147" t="s">
        <v>3414</v>
      </c>
      <c r="B3235" s="306" t="s">
        <v>3415</v>
      </c>
      <c r="C3235" s="307" t="s">
        <v>1032</v>
      </c>
      <c r="D3235" s="308">
        <v>160</v>
      </c>
      <c r="E3235" s="71"/>
      <c r="F3235" s="101">
        <f t="shared" si="92"/>
        <v>0</v>
      </c>
      <c r="G3235" s="497"/>
      <c r="K3235" s="350"/>
      <c r="M3235" s="565"/>
      <c r="N3235" s="565"/>
    </row>
    <row r="3236" spans="1:14" s="473" customFormat="1" ht="35.1" customHeight="1" outlineLevel="2">
      <c r="A3236" s="147" t="s">
        <v>3416</v>
      </c>
      <c r="B3236" s="306" t="s">
        <v>3417</v>
      </c>
      <c r="C3236" s="307" t="s">
        <v>1032</v>
      </c>
      <c r="D3236" s="308">
        <v>21</v>
      </c>
      <c r="E3236" s="71"/>
      <c r="F3236" s="101">
        <f t="shared" si="92"/>
        <v>0</v>
      </c>
      <c r="G3236" s="497"/>
      <c r="K3236" s="350"/>
      <c r="M3236" s="565"/>
      <c r="N3236" s="565"/>
    </row>
    <row r="3237" spans="1:14" s="473" customFormat="1" ht="35.1" customHeight="1" outlineLevel="2">
      <c r="A3237" s="147" t="s">
        <v>3418</v>
      </c>
      <c r="B3237" s="306" t="s">
        <v>3419</v>
      </c>
      <c r="C3237" s="307" t="s">
        <v>1032</v>
      </c>
      <c r="D3237" s="308">
        <v>11</v>
      </c>
      <c r="E3237" s="71"/>
      <c r="F3237" s="101">
        <f t="shared" si="92"/>
        <v>0</v>
      </c>
      <c r="G3237" s="497"/>
      <c r="K3237" s="350"/>
      <c r="M3237" s="565"/>
      <c r="N3237" s="565"/>
    </row>
    <row r="3238" spans="1:14" s="473" customFormat="1" ht="35.1" customHeight="1" outlineLevel="2">
      <c r="A3238" s="147" t="s">
        <v>3420</v>
      </c>
      <c r="B3238" s="306" t="s">
        <v>3421</v>
      </c>
      <c r="C3238" s="307" t="s">
        <v>1032</v>
      </c>
      <c r="D3238" s="308">
        <v>30</v>
      </c>
      <c r="E3238" s="71"/>
      <c r="F3238" s="101">
        <f t="shared" si="92"/>
        <v>0</v>
      </c>
      <c r="G3238" s="497"/>
      <c r="K3238" s="350"/>
      <c r="M3238" s="565"/>
      <c r="N3238" s="565"/>
    </row>
    <row r="3239" spans="1:14" s="463" customFormat="1" ht="35.1" customHeight="1" outlineLevel="2">
      <c r="A3239" s="147" t="s">
        <v>3422</v>
      </c>
      <c r="B3239" s="306" t="s">
        <v>3423</v>
      </c>
      <c r="C3239" s="307" t="s">
        <v>1032</v>
      </c>
      <c r="D3239" s="308">
        <v>576</v>
      </c>
      <c r="E3239" s="71"/>
      <c r="F3239" s="101">
        <f t="shared" si="92"/>
        <v>0</v>
      </c>
      <c r="G3239" s="488"/>
      <c r="K3239" s="350"/>
      <c r="M3239" s="562"/>
      <c r="N3239" s="562"/>
    </row>
    <row r="3240" spans="1:14" s="486" customFormat="1" ht="35.1" customHeight="1" outlineLevel="2">
      <c r="A3240" s="147" t="s">
        <v>3424</v>
      </c>
      <c r="B3240" s="306" t="s">
        <v>3425</v>
      </c>
      <c r="C3240" s="307" t="s">
        <v>1032</v>
      </c>
      <c r="D3240" s="308">
        <v>40</v>
      </c>
      <c r="E3240" s="71"/>
      <c r="F3240" s="101">
        <f t="shared" si="92"/>
        <v>0</v>
      </c>
      <c r="G3240" s="498"/>
      <c r="K3240" s="350"/>
      <c r="M3240" s="569"/>
      <c r="N3240" s="569"/>
    </row>
    <row r="3241" spans="1:14" s="473" customFormat="1" ht="35.1" customHeight="1" outlineLevel="2">
      <c r="A3241" s="147" t="s">
        <v>3426</v>
      </c>
      <c r="B3241" s="306" t="s">
        <v>3427</v>
      </c>
      <c r="C3241" s="307" t="s">
        <v>1032</v>
      </c>
      <c r="D3241" s="308">
        <v>855</v>
      </c>
      <c r="E3241" s="71"/>
      <c r="F3241" s="101">
        <f t="shared" si="92"/>
        <v>0</v>
      </c>
      <c r="G3241" s="497"/>
      <c r="K3241" s="350"/>
      <c r="M3241" s="565"/>
      <c r="N3241" s="565"/>
    </row>
    <row r="3242" spans="1:14" s="473" customFormat="1" ht="35.1" customHeight="1" outlineLevel="2">
      <c r="A3242" s="147" t="s">
        <v>3428</v>
      </c>
      <c r="B3242" s="306" t="s">
        <v>3429</v>
      </c>
      <c r="C3242" s="307" t="s">
        <v>1032</v>
      </c>
      <c r="D3242" s="308">
        <v>1602</v>
      </c>
      <c r="E3242" s="71"/>
      <c r="F3242" s="101">
        <f t="shared" si="92"/>
        <v>0</v>
      </c>
      <c r="G3242" s="497"/>
      <c r="K3242" s="350"/>
      <c r="M3242" s="565"/>
      <c r="N3242" s="565"/>
    </row>
    <row r="3243" spans="1:14" s="473" customFormat="1" ht="35.1" customHeight="1" outlineLevel="2">
      <c r="A3243" s="147" t="s">
        <v>3430</v>
      </c>
      <c r="B3243" s="306" t="s">
        <v>3431</v>
      </c>
      <c r="C3243" s="307" t="s">
        <v>1032</v>
      </c>
      <c r="D3243" s="308">
        <v>54</v>
      </c>
      <c r="E3243" s="71"/>
      <c r="F3243" s="101">
        <f t="shared" si="92"/>
        <v>0</v>
      </c>
      <c r="G3243" s="497"/>
      <c r="K3243" s="350"/>
      <c r="M3243" s="565"/>
      <c r="N3243" s="565"/>
    </row>
    <row r="3244" spans="1:14" s="473" customFormat="1" ht="35.1" customHeight="1" outlineLevel="2">
      <c r="A3244" s="147" t="s">
        <v>3432</v>
      </c>
      <c r="B3244" s="306" t="s">
        <v>3433</v>
      </c>
      <c r="C3244" s="307" t="s">
        <v>1032</v>
      </c>
      <c r="D3244" s="308">
        <v>25</v>
      </c>
      <c r="E3244" s="71"/>
      <c r="F3244" s="101">
        <f t="shared" si="92"/>
        <v>0</v>
      </c>
      <c r="G3244" s="497"/>
      <c r="K3244" s="350"/>
      <c r="M3244" s="565"/>
      <c r="N3244" s="565"/>
    </row>
    <row r="3245" spans="1:14" s="486" customFormat="1" ht="35.1" customHeight="1" outlineLevel="2">
      <c r="A3245" s="147" t="s">
        <v>3434</v>
      </c>
      <c r="B3245" s="306" t="s">
        <v>3435</v>
      </c>
      <c r="C3245" s="307" t="s">
        <v>1032</v>
      </c>
      <c r="D3245" s="308">
        <v>66</v>
      </c>
      <c r="E3245" s="71"/>
      <c r="F3245" s="101">
        <f t="shared" si="92"/>
        <v>0</v>
      </c>
      <c r="G3245" s="498"/>
      <c r="K3245" s="350"/>
      <c r="M3245" s="569"/>
      <c r="N3245" s="569"/>
    </row>
    <row r="3246" spans="1:14" s="473" customFormat="1" ht="35.1" customHeight="1" outlineLevel="2">
      <c r="A3246" s="147" t="s">
        <v>3436</v>
      </c>
      <c r="B3246" s="306" t="s">
        <v>3437</v>
      </c>
      <c r="C3246" s="307" t="s">
        <v>1032</v>
      </c>
      <c r="D3246" s="308">
        <v>50</v>
      </c>
      <c r="E3246" s="71"/>
      <c r="F3246" s="101">
        <f t="shared" si="92"/>
        <v>0</v>
      </c>
      <c r="G3246" s="497"/>
      <c r="K3246" s="350"/>
      <c r="M3246" s="565"/>
      <c r="N3246" s="565"/>
    </row>
    <row r="3247" spans="1:14" s="463" customFormat="1" ht="35.1" customHeight="1" outlineLevel="2">
      <c r="A3247" s="147" t="s">
        <v>3438</v>
      </c>
      <c r="B3247" s="306" t="s">
        <v>3439</v>
      </c>
      <c r="C3247" s="307" t="s">
        <v>1032</v>
      </c>
      <c r="D3247" s="308">
        <v>3600</v>
      </c>
      <c r="E3247" s="71"/>
      <c r="F3247" s="101">
        <f t="shared" si="92"/>
        <v>0</v>
      </c>
      <c r="G3247" s="488"/>
      <c r="K3247" s="350"/>
      <c r="M3247" s="562"/>
      <c r="N3247" s="562"/>
    </row>
    <row r="3248" spans="1:14" s="473" customFormat="1" ht="35.1" customHeight="1" outlineLevel="2">
      <c r="A3248" s="147" t="s">
        <v>3440</v>
      </c>
      <c r="B3248" s="306" t="s">
        <v>3441</v>
      </c>
      <c r="C3248" s="307" t="s">
        <v>1032</v>
      </c>
      <c r="D3248" s="308">
        <v>40</v>
      </c>
      <c r="E3248" s="71"/>
      <c r="F3248" s="101">
        <f t="shared" si="92"/>
        <v>0</v>
      </c>
      <c r="G3248" s="497"/>
      <c r="K3248" s="350"/>
      <c r="M3248" s="565"/>
      <c r="N3248" s="565"/>
    </row>
    <row r="3249" spans="1:14" s="473" customFormat="1" ht="35.1" customHeight="1" outlineLevel="2">
      <c r="A3249" s="147" t="s">
        <v>3442</v>
      </c>
      <c r="B3249" s="306" t="s">
        <v>3443</v>
      </c>
      <c r="C3249" s="307" t="s">
        <v>1032</v>
      </c>
      <c r="D3249" s="308">
        <v>40</v>
      </c>
      <c r="E3249" s="71"/>
      <c r="F3249" s="101">
        <f t="shared" si="92"/>
        <v>0</v>
      </c>
      <c r="G3249" s="497"/>
      <c r="K3249" s="350"/>
      <c r="M3249" s="565"/>
      <c r="N3249" s="565"/>
    </row>
    <row r="3250" spans="1:14" s="473" customFormat="1" ht="35.1" customHeight="1" outlineLevel="2">
      <c r="A3250" s="147" t="s">
        <v>3444</v>
      </c>
      <c r="B3250" s="306" t="s">
        <v>3445</v>
      </c>
      <c r="C3250" s="307" t="s">
        <v>1032</v>
      </c>
      <c r="D3250" s="308">
        <v>40</v>
      </c>
      <c r="E3250" s="71"/>
      <c r="F3250" s="101">
        <f t="shared" si="92"/>
        <v>0</v>
      </c>
      <c r="G3250" s="497"/>
      <c r="K3250" s="350"/>
      <c r="M3250" s="565"/>
      <c r="N3250" s="565"/>
    </row>
    <row r="3251" spans="1:14" s="473" customFormat="1" ht="35.1" customHeight="1" outlineLevel="2">
      <c r="A3251" s="147" t="s">
        <v>3446</v>
      </c>
      <c r="B3251" s="306" t="s">
        <v>3447</v>
      </c>
      <c r="C3251" s="307" t="s">
        <v>1032</v>
      </c>
      <c r="D3251" s="308">
        <v>36</v>
      </c>
      <c r="E3251" s="71"/>
      <c r="F3251" s="101">
        <f t="shared" si="92"/>
        <v>0</v>
      </c>
      <c r="G3251" s="497"/>
      <c r="K3251" s="350"/>
      <c r="M3251" s="565"/>
      <c r="N3251" s="565"/>
    </row>
    <row r="3252" spans="1:14" s="473" customFormat="1" ht="35.1" customHeight="1" outlineLevel="2">
      <c r="A3252" s="147" t="s">
        <v>3448</v>
      </c>
      <c r="B3252" s="306" t="s">
        <v>3449</v>
      </c>
      <c r="C3252" s="307" t="s">
        <v>1032</v>
      </c>
      <c r="D3252" s="308">
        <v>40</v>
      </c>
      <c r="E3252" s="71"/>
      <c r="F3252" s="101">
        <f t="shared" si="92"/>
        <v>0</v>
      </c>
      <c r="G3252" s="497"/>
      <c r="K3252" s="350"/>
      <c r="M3252" s="565"/>
      <c r="N3252" s="565"/>
    </row>
    <row r="3253" spans="1:14" s="473" customFormat="1" ht="20.100000000000001" customHeight="1" outlineLevel="2">
      <c r="A3253" s="147" t="s">
        <v>3450</v>
      </c>
      <c r="B3253" s="306" t="s">
        <v>5041</v>
      </c>
      <c r="C3253" s="307" t="s">
        <v>4994</v>
      </c>
      <c r="D3253" s="308">
        <v>21579</v>
      </c>
      <c r="E3253" s="71"/>
      <c r="F3253" s="101">
        <f t="shared" si="92"/>
        <v>0</v>
      </c>
      <c r="G3253" s="497"/>
      <c r="K3253" s="350"/>
      <c r="M3253" s="565"/>
      <c r="N3253" s="565"/>
    </row>
    <row r="3254" spans="1:14" s="473" customFormat="1" ht="20.100000000000001" customHeight="1" outlineLevel="1">
      <c r="A3254" s="499"/>
      <c r="B3254" s="306"/>
      <c r="C3254" s="500"/>
      <c r="D3254" s="174"/>
      <c r="E3254" s="39"/>
      <c r="F3254" s="501"/>
      <c r="G3254" s="497"/>
      <c r="K3254" s="350"/>
      <c r="M3254" s="565"/>
      <c r="N3254" s="565"/>
    </row>
    <row r="3255" spans="1:14" s="473" customFormat="1" ht="20.100000000000001" customHeight="1" outlineLevel="1">
      <c r="A3255" s="159" t="s">
        <v>258</v>
      </c>
      <c r="B3255" s="301" t="s">
        <v>2513</v>
      </c>
      <c r="C3255" s="199"/>
      <c r="D3255" s="161"/>
      <c r="E3255" s="98"/>
      <c r="F3255" s="302">
        <f>SUBTOTAL(9,F3256:F3268)</f>
        <v>0</v>
      </c>
      <c r="G3255" s="497"/>
      <c r="H3255" s="462">
        <f>+F3255</f>
        <v>0</v>
      </c>
      <c r="K3255" s="350"/>
      <c r="M3255" s="565"/>
      <c r="N3255" s="565"/>
    </row>
    <row r="3256" spans="1:14" s="473" customFormat="1" ht="20.100000000000001" customHeight="1" outlineLevel="2">
      <c r="A3256" s="310" t="s">
        <v>260</v>
      </c>
      <c r="B3256" s="306" t="s">
        <v>3451</v>
      </c>
      <c r="C3256" s="307" t="s">
        <v>5042</v>
      </c>
      <c r="D3256" s="308">
        <v>59.15</v>
      </c>
      <c r="E3256" s="71"/>
      <c r="F3256" s="101">
        <f t="shared" ref="F3256:F3268" si="93">TRUNC(E3256*D3256,2)</f>
        <v>0</v>
      </c>
      <c r="G3256" s="502"/>
      <c r="K3256" s="350"/>
      <c r="M3256" s="565"/>
      <c r="N3256" s="565"/>
    </row>
    <row r="3257" spans="1:14" s="473" customFormat="1" ht="20.100000000000001" customHeight="1" outlineLevel="2">
      <c r="A3257" s="310" t="s">
        <v>3452</v>
      </c>
      <c r="B3257" s="306" t="s">
        <v>3453</v>
      </c>
      <c r="C3257" s="307" t="s">
        <v>5042</v>
      </c>
      <c r="D3257" s="308">
        <v>30.55</v>
      </c>
      <c r="E3257" s="71"/>
      <c r="F3257" s="101">
        <f t="shared" si="93"/>
        <v>0</v>
      </c>
      <c r="G3257" s="502"/>
      <c r="K3257" s="350"/>
      <c r="M3257" s="565"/>
      <c r="N3257" s="565"/>
    </row>
    <row r="3258" spans="1:14" s="473" customFormat="1" ht="20.100000000000001" customHeight="1" outlineLevel="2">
      <c r="A3258" s="310" t="s">
        <v>3454</v>
      </c>
      <c r="B3258" s="306" t="s">
        <v>3455</v>
      </c>
      <c r="C3258" s="307" t="s">
        <v>5042</v>
      </c>
      <c r="D3258" s="308">
        <v>38.4</v>
      </c>
      <c r="E3258" s="71"/>
      <c r="F3258" s="101">
        <f t="shared" si="93"/>
        <v>0</v>
      </c>
      <c r="G3258" s="502"/>
      <c r="K3258" s="350"/>
      <c r="M3258" s="565"/>
      <c r="N3258" s="565"/>
    </row>
    <row r="3259" spans="1:14" s="473" customFormat="1" ht="20.100000000000001" customHeight="1" outlineLevel="2">
      <c r="A3259" s="310" t="s">
        <v>3456</v>
      </c>
      <c r="B3259" s="306" t="s">
        <v>3457</v>
      </c>
      <c r="C3259" s="307" t="s">
        <v>307</v>
      </c>
      <c r="D3259" s="308">
        <v>7</v>
      </c>
      <c r="E3259" s="71"/>
      <c r="F3259" s="101">
        <f t="shared" si="93"/>
        <v>0</v>
      </c>
      <c r="G3259" s="502"/>
      <c r="K3259" s="350"/>
      <c r="M3259" s="565"/>
      <c r="N3259" s="565"/>
    </row>
    <row r="3260" spans="1:14" s="473" customFormat="1" ht="20.100000000000001" customHeight="1" outlineLevel="2">
      <c r="A3260" s="310" t="s">
        <v>3458</v>
      </c>
      <c r="B3260" s="306" t="s">
        <v>3459</v>
      </c>
      <c r="C3260" s="307" t="s">
        <v>73</v>
      </c>
      <c r="D3260" s="308">
        <v>2980</v>
      </c>
      <c r="E3260" s="71"/>
      <c r="F3260" s="101">
        <f t="shared" si="93"/>
        <v>0</v>
      </c>
      <c r="G3260" s="502"/>
      <c r="K3260" s="350"/>
      <c r="M3260" s="565"/>
      <c r="N3260" s="565"/>
    </row>
    <row r="3261" spans="1:14" s="473" customFormat="1" ht="20.100000000000001" customHeight="1" outlineLevel="2">
      <c r="A3261" s="310" t="s">
        <v>3460</v>
      </c>
      <c r="B3261" s="306" t="s">
        <v>3461</v>
      </c>
      <c r="C3261" s="307" t="s">
        <v>307</v>
      </c>
      <c r="D3261" s="308">
        <v>331</v>
      </c>
      <c r="E3261" s="71"/>
      <c r="F3261" s="101">
        <f t="shared" si="93"/>
        <v>0</v>
      </c>
      <c r="G3261" s="502"/>
      <c r="K3261" s="350"/>
      <c r="M3261" s="565"/>
      <c r="N3261" s="565"/>
    </row>
    <row r="3262" spans="1:14" s="473" customFormat="1" ht="20.100000000000001" customHeight="1" outlineLevel="2">
      <c r="A3262" s="310" t="s">
        <v>3462</v>
      </c>
      <c r="B3262" s="306" t="s">
        <v>3463</v>
      </c>
      <c r="C3262" s="307" t="s">
        <v>386</v>
      </c>
      <c r="D3262" s="308">
        <v>239862</v>
      </c>
      <c r="E3262" s="71"/>
      <c r="F3262" s="101">
        <f t="shared" si="93"/>
        <v>0</v>
      </c>
      <c r="G3262" s="502"/>
      <c r="K3262" s="350"/>
      <c r="M3262" s="565"/>
      <c r="N3262" s="565"/>
    </row>
    <row r="3263" spans="1:14" s="473" customFormat="1" ht="20.100000000000001" customHeight="1" outlineLevel="2">
      <c r="A3263" s="310" t="s">
        <v>3464</v>
      </c>
      <c r="B3263" s="306" t="s">
        <v>3465</v>
      </c>
      <c r="C3263" s="307" t="s">
        <v>302</v>
      </c>
      <c r="D3263" s="308">
        <v>5416.46</v>
      </c>
      <c r="E3263" s="71"/>
      <c r="F3263" s="101">
        <f t="shared" si="93"/>
        <v>0</v>
      </c>
      <c r="G3263" s="502"/>
      <c r="K3263" s="350"/>
      <c r="M3263" s="565"/>
      <c r="N3263" s="565"/>
    </row>
    <row r="3264" spans="1:14" s="463" customFormat="1" ht="20.100000000000001" customHeight="1" outlineLevel="2">
      <c r="A3264" s="310" t="s">
        <v>3466</v>
      </c>
      <c r="B3264" s="306" t="s">
        <v>3467</v>
      </c>
      <c r="C3264" s="307" t="s">
        <v>302</v>
      </c>
      <c r="D3264" s="308">
        <v>5416.46</v>
      </c>
      <c r="E3264" s="71"/>
      <c r="F3264" s="101">
        <f t="shared" si="93"/>
        <v>0</v>
      </c>
      <c r="G3264" s="502"/>
      <c r="K3264" s="350"/>
      <c r="M3264" s="562"/>
      <c r="N3264" s="562"/>
    </row>
    <row r="3265" spans="1:14" s="473" customFormat="1" ht="20.100000000000001" customHeight="1" outlineLevel="2">
      <c r="A3265" s="310" t="s">
        <v>3468</v>
      </c>
      <c r="B3265" s="306" t="s">
        <v>3469</v>
      </c>
      <c r="C3265" s="307" t="s">
        <v>302</v>
      </c>
      <c r="D3265" s="308">
        <v>5416.46</v>
      </c>
      <c r="E3265" s="71"/>
      <c r="F3265" s="101">
        <f t="shared" si="93"/>
        <v>0</v>
      </c>
      <c r="G3265" s="502"/>
      <c r="K3265" s="350"/>
      <c r="M3265" s="565"/>
      <c r="N3265" s="565"/>
    </row>
    <row r="3266" spans="1:14" s="473" customFormat="1" ht="20.100000000000001" customHeight="1" outlineLevel="2">
      <c r="A3266" s="310" t="s">
        <v>3470</v>
      </c>
      <c r="B3266" s="306" t="s">
        <v>3471</v>
      </c>
      <c r="C3266" s="307" t="s">
        <v>386</v>
      </c>
      <c r="D3266" s="308">
        <v>30624.85</v>
      </c>
      <c r="E3266" s="71"/>
      <c r="F3266" s="101">
        <f t="shared" si="93"/>
        <v>0</v>
      </c>
      <c r="G3266" s="502"/>
      <c r="K3266" s="350"/>
      <c r="M3266" s="565"/>
      <c r="N3266" s="565"/>
    </row>
    <row r="3267" spans="1:14" s="473" customFormat="1" ht="20.100000000000001" customHeight="1" outlineLevel="2">
      <c r="A3267" s="310" t="s">
        <v>3472</v>
      </c>
      <c r="B3267" s="309" t="s">
        <v>3473</v>
      </c>
      <c r="C3267" s="311" t="s">
        <v>4994</v>
      </c>
      <c r="D3267" s="308">
        <v>8254</v>
      </c>
      <c r="E3267" s="71"/>
      <c r="F3267" s="101">
        <f t="shared" si="93"/>
        <v>0</v>
      </c>
      <c r="G3267" s="502"/>
      <c r="K3267" s="350"/>
      <c r="M3267" s="565"/>
      <c r="N3267" s="565"/>
    </row>
    <row r="3268" spans="1:14" s="473" customFormat="1" ht="20.100000000000001" customHeight="1" outlineLevel="2">
      <c r="A3268" s="310" t="s">
        <v>3474</v>
      </c>
      <c r="B3268" s="306" t="s">
        <v>3475</v>
      </c>
      <c r="C3268" s="307" t="s">
        <v>5042</v>
      </c>
      <c r="D3268" s="308">
        <v>241.65</v>
      </c>
      <c r="E3268" s="71"/>
      <c r="F3268" s="101">
        <f t="shared" si="93"/>
        <v>0</v>
      </c>
      <c r="G3268" s="502"/>
      <c r="K3268" s="350"/>
      <c r="M3268" s="565"/>
      <c r="N3268" s="565"/>
    </row>
    <row r="3269" spans="1:14" ht="20.100000000000001" customHeight="1">
      <c r="A3269" s="2"/>
      <c r="B3269" s="212"/>
      <c r="C3269" s="6"/>
      <c r="D3269" s="64"/>
      <c r="E3269" s="64"/>
      <c r="F3269" s="101"/>
      <c r="K3269" s="350"/>
    </row>
    <row r="3270" spans="1:14" s="456" customFormat="1" ht="20.100000000000001" customHeight="1">
      <c r="A3270" s="13">
        <v>15</v>
      </c>
      <c r="B3270" s="111" t="s">
        <v>279</v>
      </c>
      <c r="C3270" s="15"/>
      <c r="D3270" s="70"/>
      <c r="E3270" s="70"/>
      <c r="F3270" s="96">
        <f>SUBTOTAL(9,F3271:F3275)</f>
        <v>0</v>
      </c>
      <c r="G3270" s="455"/>
      <c r="H3270" s="460">
        <f>SUM(H3271:H3274)</f>
        <v>0</v>
      </c>
      <c r="I3270" s="456" t="b">
        <f>H3270=F3270</f>
        <v>1</v>
      </c>
      <c r="K3270" s="350"/>
      <c r="M3270" s="561"/>
      <c r="N3270" s="561"/>
    </row>
    <row r="3271" spans="1:14" s="456" customFormat="1" ht="20.100000000000001" customHeight="1" outlineLevel="1">
      <c r="A3271" s="2"/>
      <c r="B3271" s="212"/>
      <c r="C3271" s="6"/>
      <c r="D3271" s="71"/>
      <c r="E3271" s="71"/>
      <c r="F3271" s="97"/>
      <c r="G3271" s="455"/>
      <c r="I3271" s="34"/>
      <c r="M3271" s="561"/>
      <c r="N3271" s="561"/>
    </row>
    <row r="3272" spans="1:14" s="456" customFormat="1" ht="20.100000000000001" customHeight="1" outlineLevel="1">
      <c r="A3272" s="106" t="s">
        <v>269</v>
      </c>
      <c r="B3272" s="214" t="s">
        <v>2519</v>
      </c>
      <c r="C3272" s="107"/>
      <c r="D3272" s="98"/>
      <c r="E3272" s="98"/>
      <c r="F3272" s="108">
        <f>SUBTOTAL(9,F3273:F3275)</f>
        <v>0</v>
      </c>
      <c r="G3272" s="468" t="s">
        <v>2525</v>
      </c>
      <c r="H3272" s="462">
        <f>+F3272</f>
        <v>0</v>
      </c>
      <c r="M3272" s="561"/>
      <c r="N3272" s="561"/>
    </row>
    <row r="3273" spans="1:14" s="486" customFormat="1" ht="27.75" customHeight="1" outlineLevel="2">
      <c r="A3273" s="200" t="s">
        <v>271</v>
      </c>
      <c r="B3273" s="277" t="s">
        <v>2520</v>
      </c>
      <c r="C3273" s="278" t="s">
        <v>9</v>
      </c>
      <c r="D3273" s="203">
        <v>4692.32</v>
      </c>
      <c r="E3273" s="203"/>
      <c r="F3273" s="177">
        <f>TRUNC(E3273*D3273,2)</f>
        <v>0</v>
      </c>
      <c r="G3273" s="503"/>
      <c r="M3273" s="569"/>
      <c r="N3273" s="569"/>
    </row>
    <row r="3274" spans="1:14" s="486" customFormat="1" ht="27.75" customHeight="1" outlineLevel="2">
      <c r="A3274" s="200" t="s">
        <v>3077</v>
      </c>
      <c r="B3274" s="277" t="s">
        <v>2518</v>
      </c>
      <c r="C3274" s="278" t="s">
        <v>306</v>
      </c>
      <c r="D3274" s="203">
        <f>+D3273*1.3</f>
        <v>6100.02</v>
      </c>
      <c r="E3274" s="203"/>
      <c r="F3274" s="177">
        <f>TRUNC(E3274*D3274,2)</f>
        <v>0</v>
      </c>
      <c r="G3274" s="503"/>
      <c r="M3274" s="569"/>
      <c r="N3274" s="569"/>
    </row>
    <row r="3275" spans="1:14" s="486" customFormat="1" ht="27.75" customHeight="1" outlineLevel="2">
      <c r="A3275" s="200" t="s">
        <v>3078</v>
      </c>
      <c r="B3275" s="277" t="s">
        <v>315</v>
      </c>
      <c r="C3275" s="278" t="s">
        <v>9</v>
      </c>
      <c r="D3275" s="203">
        <f>97258.55+192431.49</f>
        <v>289690.03999999998</v>
      </c>
      <c r="E3275" s="203"/>
      <c r="F3275" s="177">
        <f>TRUNC(E3275*D3275,2)</f>
        <v>0</v>
      </c>
      <c r="G3275" s="503"/>
      <c r="H3275" s="470">
        <f>SUM(H1:H3274)</f>
        <v>0</v>
      </c>
      <c r="M3275" s="569"/>
      <c r="N3275" s="569"/>
    </row>
    <row r="3276" spans="1:14" ht="20.100000000000001" customHeight="1" thickBot="1">
      <c r="A3276" s="504"/>
      <c r="B3276" s="505" t="s">
        <v>771</v>
      </c>
      <c r="C3276" s="506"/>
      <c r="D3276" s="68"/>
      <c r="E3276" s="68"/>
      <c r="F3276" s="105">
        <f>SUBTOTAL(9,F10:F3275)</f>
        <v>0</v>
      </c>
      <c r="H3276" s="34" t="e">
        <f>F3276=#REF!</f>
        <v>#REF!</v>
      </c>
      <c r="K3276" s="62">
        <v>415030489.30000001</v>
      </c>
      <c r="L3276" s="469">
        <f>K3276-F3276</f>
        <v>415030489.30000001</v>
      </c>
    </row>
  </sheetData>
  <autoFilter ref="A8:F3276">
    <filterColumn colId="4" showButton="0"/>
  </autoFilter>
  <mergeCells count="7">
    <mergeCell ref="A6:D6"/>
    <mergeCell ref="E8:F8"/>
    <mergeCell ref="B7:D7"/>
    <mergeCell ref="A8:A9"/>
    <mergeCell ref="B8:B9"/>
    <mergeCell ref="C8:C9"/>
    <mergeCell ref="D8:D9"/>
  </mergeCells>
  <printOptions horizontalCentered="1"/>
  <pageMargins left="0.59055118110236227" right="0.27559055118110237" top="0.43307086614173229" bottom="0.47244094488188981" header="0.35433070866141736" footer="0.27559055118110237"/>
  <pageSetup paperSize="9" scale="55" fitToHeight="2" orientation="portrait" r:id="rId1"/>
  <headerFooter alignWithMargins="0">
    <oddFooter>&amp;CPágina &amp;P / &amp;N</oddFooter>
  </headerFooter>
  <ignoredErrors>
    <ignoredError sqref="F2826" formula="1"/>
  </ignoredErrors>
  <drawing r:id="rId2"/>
</worksheet>
</file>

<file path=xl/worksheets/sheet2.xml><?xml version="1.0" encoding="utf-8"?>
<worksheet xmlns="http://schemas.openxmlformats.org/spreadsheetml/2006/main" xmlns:r="http://schemas.openxmlformats.org/officeDocument/2006/relationships">
  <dimension ref="A1:AE1825"/>
  <sheetViews>
    <sheetView view="pageBreakPreview" topLeftCell="T37" zoomScale="50" zoomScaleSheetLayoutView="50" workbookViewId="0">
      <selection activeCell="AC63" sqref="AC63"/>
    </sheetView>
  </sheetViews>
  <sheetFormatPr defaultRowHeight="12.75"/>
  <cols>
    <col min="1" max="1" width="6.21875" style="343" customWidth="1"/>
    <col min="2" max="2" width="37.5546875" style="336" customWidth="1"/>
    <col min="3" max="3" width="21.44140625" style="357" customWidth="1"/>
    <col min="4" max="4" width="8.6640625" style="336" customWidth="1"/>
    <col min="5" max="8" width="19.5546875" style="344" bestFit="1" customWidth="1"/>
    <col min="9" max="29" width="20.6640625" style="344" bestFit="1" customWidth="1"/>
    <col min="30" max="30" width="19.21875" style="35" bestFit="1" customWidth="1"/>
    <col min="31" max="31" width="10.6640625" style="35" bestFit="1" customWidth="1"/>
    <col min="32" max="16384" width="8.88671875" style="35"/>
  </cols>
  <sheetData>
    <row r="1" spans="1:31" ht="18" customHeight="1">
      <c r="A1" s="4"/>
      <c r="B1" s="3"/>
      <c r="C1" s="352"/>
      <c r="D1" s="3"/>
      <c r="E1" s="17"/>
      <c r="F1" s="324"/>
      <c r="G1" s="17"/>
      <c r="H1" s="17"/>
      <c r="I1" s="17"/>
      <c r="J1" s="17"/>
      <c r="K1" s="17"/>
      <c r="L1" s="17"/>
      <c r="M1" s="17"/>
      <c r="N1" s="17"/>
      <c r="O1" s="17"/>
      <c r="P1" s="324"/>
      <c r="Q1" s="324"/>
      <c r="R1" s="324"/>
      <c r="S1" s="324"/>
      <c r="T1" s="324"/>
      <c r="U1" s="324"/>
      <c r="V1" s="324"/>
      <c r="W1" s="324"/>
      <c r="X1" s="324"/>
      <c r="Y1" s="324"/>
      <c r="Z1" s="324"/>
      <c r="AA1" s="324"/>
      <c r="AB1" s="324"/>
      <c r="AC1" s="573"/>
    </row>
    <row r="2" spans="1:31" ht="18" customHeight="1">
      <c r="A2" s="16"/>
      <c r="B2" s="325"/>
      <c r="C2" s="353"/>
      <c r="D2" s="325"/>
      <c r="E2" s="18"/>
      <c r="F2" s="18"/>
      <c r="G2" s="18"/>
      <c r="H2" s="18"/>
      <c r="I2" s="18"/>
      <c r="J2" s="18"/>
      <c r="K2" s="18"/>
      <c r="L2" s="18"/>
      <c r="M2" s="18"/>
      <c r="N2" s="18"/>
      <c r="O2" s="18"/>
      <c r="P2" s="18"/>
      <c r="Q2" s="18"/>
      <c r="R2" s="18"/>
      <c r="S2" s="18"/>
      <c r="T2" s="18"/>
      <c r="U2" s="18"/>
      <c r="V2" s="18"/>
      <c r="W2" s="18"/>
      <c r="X2" s="18"/>
      <c r="Y2" s="18"/>
      <c r="Z2" s="18"/>
      <c r="AA2" s="18" t="s">
        <v>5460</v>
      </c>
      <c r="AB2" s="18"/>
      <c r="AC2" s="574"/>
    </row>
    <row r="3" spans="1:31" ht="18" customHeight="1">
      <c r="A3" s="16"/>
      <c r="B3" s="325"/>
      <c r="C3" s="353"/>
      <c r="D3" s="325"/>
      <c r="E3" s="18"/>
      <c r="F3" s="18"/>
      <c r="G3" s="18"/>
      <c r="H3" s="18"/>
      <c r="I3" s="18"/>
      <c r="J3" s="18"/>
      <c r="K3" s="18"/>
      <c r="L3" s="18"/>
      <c r="M3" s="18"/>
      <c r="N3" s="18"/>
      <c r="O3" s="18"/>
      <c r="P3" s="18"/>
      <c r="Q3" s="18"/>
      <c r="R3" s="18"/>
      <c r="S3" s="18"/>
      <c r="T3" s="18"/>
      <c r="U3" s="18"/>
      <c r="V3" s="18"/>
      <c r="W3" s="18"/>
      <c r="X3" s="18"/>
      <c r="Y3" s="18"/>
      <c r="Z3" s="18"/>
      <c r="AA3" s="18"/>
      <c r="AB3" s="18"/>
      <c r="AC3" s="574"/>
    </row>
    <row r="4" spans="1:31" ht="18" customHeight="1">
      <c r="A4" s="16"/>
      <c r="B4" s="325"/>
      <c r="C4" s="353"/>
      <c r="D4" s="325"/>
      <c r="E4" s="18"/>
      <c r="F4" s="18"/>
      <c r="G4" s="18"/>
      <c r="H4" s="18"/>
      <c r="I4" s="18"/>
      <c r="J4" s="18"/>
      <c r="K4" s="18"/>
      <c r="L4" s="18"/>
      <c r="M4" s="18"/>
      <c r="N4" s="18"/>
      <c r="O4" s="18"/>
      <c r="P4" s="18"/>
      <c r="Q4" s="18"/>
      <c r="R4" s="18"/>
      <c r="S4" s="18"/>
      <c r="T4" s="18"/>
      <c r="U4" s="18"/>
      <c r="V4" s="18"/>
      <c r="W4" s="18"/>
      <c r="X4" s="18"/>
      <c r="Y4" s="18"/>
      <c r="Z4" s="18"/>
      <c r="AA4" s="18"/>
      <c r="AB4" s="18"/>
      <c r="AC4" s="574"/>
    </row>
    <row r="5" spans="1:31" ht="18" customHeight="1">
      <c r="A5" s="19"/>
      <c r="B5" s="607" t="s">
        <v>4577</v>
      </c>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8"/>
    </row>
    <row r="6" spans="1:31" ht="18" customHeight="1">
      <c r="A6" s="19"/>
      <c r="B6" s="607" t="s">
        <v>4578</v>
      </c>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8"/>
    </row>
    <row r="7" spans="1:31" ht="8.25" customHeight="1">
      <c r="A7" s="16"/>
      <c r="B7" s="325"/>
      <c r="C7" s="353"/>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575"/>
    </row>
    <row r="8" spans="1:31" ht="30" customHeight="1">
      <c r="A8" s="555" t="s">
        <v>5456</v>
      </c>
      <c r="B8" s="326"/>
      <c r="C8" s="354"/>
      <c r="D8" s="327"/>
      <c r="E8" s="328"/>
      <c r="F8" s="328"/>
      <c r="G8" s="328"/>
      <c r="H8" s="328"/>
      <c r="I8" s="328"/>
      <c r="J8" s="328"/>
      <c r="K8" s="328"/>
      <c r="L8" s="328"/>
      <c r="M8" s="328"/>
      <c r="N8" s="328"/>
      <c r="O8" s="328"/>
      <c r="P8" s="328"/>
      <c r="Q8" s="328"/>
      <c r="R8" s="328"/>
      <c r="S8" s="328"/>
      <c r="T8" s="328"/>
      <c r="U8" s="328"/>
      <c r="V8" s="328"/>
      <c r="W8" s="328"/>
      <c r="X8" s="328"/>
      <c r="Y8" s="328"/>
      <c r="Z8" s="328"/>
      <c r="AA8" s="328"/>
      <c r="AB8" s="328"/>
      <c r="AC8" s="576"/>
    </row>
    <row r="9" spans="1:31" ht="30" customHeight="1">
      <c r="A9" s="555" t="s">
        <v>5457</v>
      </c>
      <c r="B9" s="326"/>
      <c r="C9" s="354"/>
      <c r="D9" s="327"/>
      <c r="E9" s="328"/>
      <c r="F9" s="328"/>
      <c r="G9" s="328"/>
      <c r="H9" s="328"/>
      <c r="I9" s="328"/>
      <c r="J9" s="328"/>
      <c r="K9" s="328"/>
      <c r="L9" s="328"/>
      <c r="M9" s="328"/>
      <c r="N9" s="328"/>
      <c r="O9" s="328"/>
      <c r="P9" s="328"/>
      <c r="Q9" s="328"/>
      <c r="R9" s="328"/>
      <c r="S9" s="328"/>
      <c r="T9" s="328"/>
      <c r="U9" s="328"/>
      <c r="V9" s="328"/>
      <c r="W9" s="328"/>
      <c r="X9" s="328"/>
      <c r="Y9" s="328"/>
      <c r="Z9" s="328"/>
      <c r="AA9" s="328"/>
      <c r="AB9" s="328"/>
      <c r="AC9" s="576"/>
    </row>
    <row r="10" spans="1:31" ht="30" customHeight="1" thickBot="1">
      <c r="A10" s="556" t="s">
        <v>4579</v>
      </c>
      <c r="B10" s="577"/>
      <c r="C10" s="578"/>
      <c r="D10" s="579"/>
      <c r="E10" s="580"/>
      <c r="F10" s="580"/>
      <c r="G10" s="580"/>
      <c r="H10" s="580"/>
      <c r="I10" s="580"/>
      <c r="J10" s="580"/>
      <c r="K10" s="580"/>
      <c r="L10" s="580"/>
      <c r="M10" s="580"/>
      <c r="N10" s="580"/>
      <c r="O10" s="580"/>
      <c r="P10" s="580"/>
      <c r="Q10" s="580"/>
      <c r="R10" s="580"/>
      <c r="S10" s="580"/>
      <c r="T10" s="580"/>
      <c r="U10" s="580"/>
      <c r="V10" s="580"/>
      <c r="W10" s="580"/>
      <c r="X10" s="580"/>
      <c r="Y10" s="580"/>
      <c r="Z10" s="580"/>
      <c r="AA10" s="580"/>
      <c r="AB10" s="580"/>
      <c r="AC10" s="581"/>
      <c r="AD10" s="33"/>
    </row>
    <row r="11" spans="1:31" ht="14.25" customHeight="1">
      <c r="A11" s="609" t="s">
        <v>311</v>
      </c>
      <c r="B11" s="609" t="s">
        <v>0</v>
      </c>
      <c r="C11" s="611" t="s">
        <v>4580</v>
      </c>
      <c r="D11" s="613" t="s">
        <v>4581</v>
      </c>
      <c r="E11" s="329" t="s">
        <v>4582</v>
      </c>
      <c r="F11" s="330" t="s">
        <v>4582</v>
      </c>
      <c r="G11" s="330" t="s">
        <v>4582</v>
      </c>
      <c r="H11" s="330" t="s">
        <v>4582</v>
      </c>
      <c r="I11" s="330" t="s">
        <v>4582</v>
      </c>
      <c r="J11" s="330" t="s">
        <v>4582</v>
      </c>
      <c r="K11" s="330" t="s">
        <v>4582</v>
      </c>
      <c r="L11" s="330" t="s">
        <v>4582</v>
      </c>
      <c r="M11" s="330" t="s">
        <v>4582</v>
      </c>
      <c r="N11" s="330" t="s">
        <v>4582</v>
      </c>
      <c r="O11" s="330" t="s">
        <v>4582</v>
      </c>
      <c r="P11" s="330" t="s">
        <v>4582</v>
      </c>
      <c r="Q11" s="330" t="s">
        <v>4582</v>
      </c>
      <c r="R11" s="330" t="s">
        <v>4582</v>
      </c>
      <c r="S11" s="330" t="s">
        <v>4582</v>
      </c>
      <c r="T11" s="330" t="s">
        <v>4582</v>
      </c>
      <c r="U11" s="330" t="s">
        <v>4582</v>
      </c>
      <c r="V11" s="330" t="s">
        <v>4582</v>
      </c>
      <c r="W11" s="330" t="s">
        <v>4582</v>
      </c>
      <c r="X11" s="330" t="s">
        <v>4582</v>
      </c>
      <c r="Y11" s="330" t="s">
        <v>4582</v>
      </c>
      <c r="Z11" s="330" t="s">
        <v>4582</v>
      </c>
      <c r="AA11" s="330" t="s">
        <v>4582</v>
      </c>
      <c r="AB11" s="330" t="s">
        <v>4582</v>
      </c>
      <c r="AC11" s="331" t="s">
        <v>4582</v>
      </c>
    </row>
    <row r="12" spans="1:31" s="10" customFormat="1" ht="15.75" customHeight="1" thickBot="1">
      <c r="A12" s="610"/>
      <c r="B12" s="610"/>
      <c r="C12" s="612"/>
      <c r="D12" s="614"/>
      <c r="E12" s="332">
        <v>1</v>
      </c>
      <c r="F12" s="333">
        <v>2</v>
      </c>
      <c r="G12" s="333">
        <v>3</v>
      </c>
      <c r="H12" s="333">
        <v>4</v>
      </c>
      <c r="I12" s="333">
        <v>5</v>
      </c>
      <c r="J12" s="333">
        <v>6</v>
      </c>
      <c r="K12" s="333">
        <v>7</v>
      </c>
      <c r="L12" s="333">
        <v>8</v>
      </c>
      <c r="M12" s="333">
        <v>9</v>
      </c>
      <c r="N12" s="333">
        <v>10</v>
      </c>
      <c r="O12" s="333">
        <v>11</v>
      </c>
      <c r="P12" s="333">
        <v>12</v>
      </c>
      <c r="Q12" s="333">
        <v>13</v>
      </c>
      <c r="R12" s="333">
        <v>14</v>
      </c>
      <c r="S12" s="333">
        <v>15</v>
      </c>
      <c r="T12" s="333">
        <v>16</v>
      </c>
      <c r="U12" s="333">
        <v>17</v>
      </c>
      <c r="V12" s="333">
        <v>18</v>
      </c>
      <c r="W12" s="333">
        <v>19</v>
      </c>
      <c r="X12" s="333">
        <v>20</v>
      </c>
      <c r="Y12" s="333">
        <v>21</v>
      </c>
      <c r="Z12" s="333">
        <v>22</v>
      </c>
      <c r="AA12" s="333">
        <v>23</v>
      </c>
      <c r="AB12" s="333">
        <v>24</v>
      </c>
      <c r="AC12" s="334">
        <v>25</v>
      </c>
    </row>
    <row r="13" spans="1:31" s="10" customFormat="1" ht="15.75" customHeight="1">
      <c r="A13" s="5"/>
      <c r="B13" s="340"/>
      <c r="C13" s="355"/>
      <c r="D13" s="379"/>
      <c r="E13" s="371"/>
      <c r="F13" s="36"/>
      <c r="G13" s="36"/>
      <c r="H13" s="36"/>
      <c r="I13" s="36"/>
      <c r="J13" s="36"/>
      <c r="K13" s="36"/>
      <c r="L13" s="36"/>
      <c r="M13" s="36"/>
      <c r="N13" s="36"/>
      <c r="O13" s="36"/>
      <c r="P13" s="36"/>
      <c r="Q13" s="36"/>
      <c r="R13" s="36"/>
      <c r="S13" s="36"/>
      <c r="T13" s="36"/>
      <c r="U13" s="36"/>
      <c r="V13" s="36"/>
      <c r="W13" s="36"/>
      <c r="X13" s="36"/>
      <c r="Y13" s="36"/>
      <c r="Z13" s="36"/>
      <c r="AA13" s="36"/>
      <c r="AB13" s="36"/>
      <c r="AC13" s="341"/>
    </row>
    <row r="14" spans="1:31" s="10" customFormat="1" ht="15.75" customHeight="1">
      <c r="A14" s="335"/>
      <c r="B14" s="342"/>
      <c r="C14" s="356"/>
      <c r="D14" s="380"/>
      <c r="E14" s="604"/>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6"/>
    </row>
    <row r="15" spans="1:31" s="10" customFormat="1" ht="30" customHeight="1">
      <c r="A15" s="615" t="s">
        <v>4583</v>
      </c>
      <c r="B15" s="618" t="s">
        <v>1008</v>
      </c>
      <c r="C15" s="621">
        <f>ORÇAMENTO!F11</f>
        <v>0</v>
      </c>
      <c r="D15" s="624" t="e">
        <f>C15/$C$61</f>
        <v>#DIV/0!</v>
      </c>
      <c r="E15" s="372" t="e">
        <f>E16/$C15</f>
        <v>#DIV/0!</v>
      </c>
      <c r="F15" s="345" t="e">
        <f t="shared" ref="F15:AC15" si="0">F16/$C15</f>
        <v>#DIV/0!</v>
      </c>
      <c r="G15" s="345" t="e">
        <f t="shared" si="0"/>
        <v>#DIV/0!</v>
      </c>
      <c r="H15" s="345" t="e">
        <f t="shared" si="0"/>
        <v>#DIV/0!</v>
      </c>
      <c r="I15" s="345" t="e">
        <f t="shared" si="0"/>
        <v>#DIV/0!</v>
      </c>
      <c r="J15" s="345" t="e">
        <f t="shared" si="0"/>
        <v>#DIV/0!</v>
      </c>
      <c r="K15" s="345" t="e">
        <f t="shared" si="0"/>
        <v>#DIV/0!</v>
      </c>
      <c r="L15" s="345" t="e">
        <f t="shared" si="0"/>
        <v>#DIV/0!</v>
      </c>
      <c r="M15" s="345" t="e">
        <f t="shared" si="0"/>
        <v>#DIV/0!</v>
      </c>
      <c r="N15" s="345" t="e">
        <f t="shared" si="0"/>
        <v>#DIV/0!</v>
      </c>
      <c r="O15" s="345" t="e">
        <f t="shared" si="0"/>
        <v>#DIV/0!</v>
      </c>
      <c r="P15" s="345" t="e">
        <f t="shared" si="0"/>
        <v>#DIV/0!</v>
      </c>
      <c r="Q15" s="345" t="e">
        <f t="shared" si="0"/>
        <v>#DIV/0!</v>
      </c>
      <c r="R15" s="345" t="e">
        <f t="shared" si="0"/>
        <v>#DIV/0!</v>
      </c>
      <c r="S15" s="345" t="e">
        <f t="shared" si="0"/>
        <v>#DIV/0!</v>
      </c>
      <c r="T15" s="345" t="e">
        <f t="shared" si="0"/>
        <v>#DIV/0!</v>
      </c>
      <c r="U15" s="345" t="e">
        <f t="shared" si="0"/>
        <v>#DIV/0!</v>
      </c>
      <c r="V15" s="345" t="e">
        <f t="shared" si="0"/>
        <v>#DIV/0!</v>
      </c>
      <c r="W15" s="345" t="e">
        <f t="shared" si="0"/>
        <v>#DIV/0!</v>
      </c>
      <c r="X15" s="345" t="e">
        <f t="shared" si="0"/>
        <v>#DIV/0!</v>
      </c>
      <c r="Y15" s="345" t="e">
        <f t="shared" si="0"/>
        <v>#DIV/0!</v>
      </c>
      <c r="Z15" s="345" t="e">
        <f t="shared" si="0"/>
        <v>#DIV/0!</v>
      </c>
      <c r="AA15" s="345" t="e">
        <f t="shared" si="0"/>
        <v>#DIV/0!</v>
      </c>
      <c r="AB15" s="345" t="e">
        <f t="shared" si="0"/>
        <v>#DIV/0!</v>
      </c>
      <c r="AC15" s="381" t="e">
        <f t="shared" si="0"/>
        <v>#DIV/0!</v>
      </c>
      <c r="AD15" s="348" t="e">
        <f>SUM(E15:AC15)</f>
        <v>#DIV/0!</v>
      </c>
    </row>
    <row r="16" spans="1:31" s="10" customFormat="1" ht="30" customHeight="1">
      <c r="A16" s="616"/>
      <c r="B16" s="619"/>
      <c r="C16" s="622"/>
      <c r="D16" s="625"/>
      <c r="E16" s="373">
        <f>$C$15/25</f>
        <v>0</v>
      </c>
      <c r="F16" s="351">
        <f t="shared" ref="F16:Q16" si="1">$C$15/25</f>
        <v>0</v>
      </c>
      <c r="G16" s="351">
        <f t="shared" si="1"/>
        <v>0</v>
      </c>
      <c r="H16" s="351">
        <f t="shared" si="1"/>
        <v>0</v>
      </c>
      <c r="I16" s="351">
        <f t="shared" si="1"/>
        <v>0</v>
      </c>
      <c r="J16" s="351">
        <f t="shared" si="1"/>
        <v>0</v>
      </c>
      <c r="K16" s="351">
        <f t="shared" si="1"/>
        <v>0</v>
      </c>
      <c r="L16" s="351">
        <f t="shared" si="1"/>
        <v>0</v>
      </c>
      <c r="M16" s="351">
        <f t="shared" si="1"/>
        <v>0</v>
      </c>
      <c r="N16" s="351">
        <f t="shared" si="1"/>
        <v>0</v>
      </c>
      <c r="O16" s="351">
        <f t="shared" si="1"/>
        <v>0</v>
      </c>
      <c r="P16" s="351">
        <f t="shared" si="1"/>
        <v>0</v>
      </c>
      <c r="Q16" s="351">
        <f t="shared" si="1"/>
        <v>0</v>
      </c>
      <c r="R16" s="351">
        <f t="shared" ref="R16:W16" si="2">$C$15/25</f>
        <v>0</v>
      </c>
      <c r="S16" s="351">
        <f t="shared" si="2"/>
        <v>0</v>
      </c>
      <c r="T16" s="351">
        <f t="shared" si="2"/>
        <v>0</v>
      </c>
      <c r="U16" s="351">
        <f t="shared" si="2"/>
        <v>0</v>
      </c>
      <c r="V16" s="351">
        <f t="shared" si="2"/>
        <v>0</v>
      </c>
      <c r="W16" s="351">
        <f t="shared" si="2"/>
        <v>0</v>
      </c>
      <c r="X16" s="351">
        <f t="shared" ref="X16:AC16" si="3">$C$15/25-0.01</f>
        <v>-0.01</v>
      </c>
      <c r="Y16" s="351">
        <f t="shared" si="3"/>
        <v>-0.01</v>
      </c>
      <c r="Z16" s="351">
        <f t="shared" si="3"/>
        <v>-0.01</v>
      </c>
      <c r="AA16" s="351">
        <f t="shared" si="3"/>
        <v>-0.01</v>
      </c>
      <c r="AB16" s="351">
        <f t="shared" si="3"/>
        <v>-0.01</v>
      </c>
      <c r="AC16" s="382">
        <f t="shared" si="3"/>
        <v>-0.01</v>
      </c>
      <c r="AD16" s="349">
        <f>SUM(E16:AC16)</f>
        <v>-0.06</v>
      </c>
      <c r="AE16" s="350">
        <f>AD16-C15</f>
        <v>-0.06</v>
      </c>
    </row>
    <row r="17" spans="1:31" s="10" customFormat="1" ht="12" customHeight="1">
      <c r="A17" s="617"/>
      <c r="B17" s="620"/>
      <c r="C17" s="623"/>
      <c r="D17" s="626"/>
      <c r="E17" s="374"/>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83"/>
    </row>
    <row r="18" spans="1:31" s="10" customFormat="1" ht="30" customHeight="1">
      <c r="A18" s="615" t="s">
        <v>4584</v>
      </c>
      <c r="B18" s="618" t="s">
        <v>1011</v>
      </c>
      <c r="C18" s="621">
        <f>ORÇAMENTO!F27</f>
        <v>0</v>
      </c>
      <c r="D18" s="624" t="e">
        <f>C18/$C$61</f>
        <v>#DIV/0!</v>
      </c>
      <c r="E18" s="372">
        <v>0.5</v>
      </c>
      <c r="F18" s="345">
        <v>0.5</v>
      </c>
      <c r="G18" s="345"/>
      <c r="H18" s="345"/>
      <c r="I18" s="345"/>
      <c r="J18" s="345"/>
      <c r="K18" s="345"/>
      <c r="L18" s="345"/>
      <c r="M18" s="345"/>
      <c r="N18" s="345"/>
      <c r="O18" s="345"/>
      <c r="P18" s="345"/>
      <c r="Q18" s="345"/>
      <c r="R18" s="345"/>
      <c r="S18" s="345"/>
      <c r="T18" s="345"/>
      <c r="U18" s="345"/>
      <c r="V18" s="345"/>
      <c r="W18" s="345"/>
      <c r="X18" s="345"/>
      <c r="Y18" s="345"/>
      <c r="Z18" s="345"/>
      <c r="AA18" s="345"/>
      <c r="AB18" s="345"/>
      <c r="AC18" s="381"/>
      <c r="AD18" s="348">
        <f>SUM(E18:AC18)</f>
        <v>1</v>
      </c>
    </row>
    <row r="19" spans="1:31" s="10" customFormat="1" ht="30" customHeight="1">
      <c r="A19" s="616" t="s">
        <v>4584</v>
      </c>
      <c r="B19" s="619"/>
      <c r="C19" s="622"/>
      <c r="D19" s="625"/>
      <c r="E19" s="375">
        <f>E18*$C18</f>
        <v>0</v>
      </c>
      <c r="F19" s="337">
        <f>F18*$C18</f>
        <v>0</v>
      </c>
      <c r="G19" s="346"/>
      <c r="H19" s="346"/>
      <c r="I19" s="346"/>
      <c r="J19" s="346"/>
      <c r="K19" s="346"/>
      <c r="L19" s="346"/>
      <c r="M19" s="346"/>
      <c r="N19" s="346"/>
      <c r="O19" s="346"/>
      <c r="P19" s="346"/>
      <c r="Q19" s="346"/>
      <c r="R19" s="346"/>
      <c r="S19" s="346"/>
      <c r="T19" s="346"/>
      <c r="U19" s="346"/>
      <c r="V19" s="346"/>
      <c r="W19" s="346"/>
      <c r="X19" s="346"/>
      <c r="Y19" s="346"/>
      <c r="Z19" s="346"/>
      <c r="AA19" s="346"/>
      <c r="AB19" s="346"/>
      <c r="AC19" s="384"/>
      <c r="AD19" s="349">
        <f>SUM(E19:AC19)</f>
        <v>0</v>
      </c>
      <c r="AE19" s="350">
        <f>AD19-C18</f>
        <v>0</v>
      </c>
    </row>
    <row r="20" spans="1:31" s="10" customFormat="1" ht="12" customHeight="1">
      <c r="A20" s="617"/>
      <c r="B20" s="620"/>
      <c r="C20" s="623"/>
      <c r="D20" s="626"/>
      <c r="E20" s="374"/>
      <c r="F20" s="358"/>
      <c r="G20" s="337"/>
      <c r="H20" s="337"/>
      <c r="I20" s="337"/>
      <c r="J20" s="337"/>
      <c r="K20" s="337"/>
      <c r="L20" s="337"/>
      <c r="M20" s="337"/>
      <c r="N20" s="337"/>
      <c r="O20" s="337"/>
      <c r="P20" s="337"/>
      <c r="Q20" s="337"/>
      <c r="R20" s="337"/>
      <c r="S20" s="337"/>
      <c r="T20" s="337"/>
      <c r="U20" s="337"/>
      <c r="V20" s="337"/>
      <c r="W20" s="337"/>
      <c r="X20" s="337"/>
      <c r="Y20" s="337"/>
      <c r="Z20" s="337"/>
      <c r="AA20" s="337"/>
      <c r="AB20" s="337"/>
      <c r="AC20" s="385"/>
    </row>
    <row r="21" spans="1:31" s="10" customFormat="1" ht="30" customHeight="1">
      <c r="A21" s="615" t="s">
        <v>4585</v>
      </c>
      <c r="B21" s="627" t="s">
        <v>1040</v>
      </c>
      <c r="C21" s="630">
        <f>ORÇAMENTO!F72</f>
        <v>0</v>
      </c>
      <c r="D21" s="624" t="e">
        <f>C21/C61</f>
        <v>#DIV/0!</v>
      </c>
      <c r="E21" s="372">
        <v>0.25</v>
      </c>
      <c r="F21" s="345">
        <v>0.2</v>
      </c>
      <c r="G21" s="345">
        <v>0.2</v>
      </c>
      <c r="H21" s="345">
        <v>0.2</v>
      </c>
      <c r="I21" s="345">
        <v>0.15</v>
      </c>
      <c r="J21" s="359"/>
      <c r="K21" s="359"/>
      <c r="L21" s="359"/>
      <c r="M21" s="359"/>
      <c r="N21" s="337"/>
      <c r="O21" s="337"/>
      <c r="P21" s="337"/>
      <c r="Q21" s="337"/>
      <c r="R21" s="337"/>
      <c r="S21" s="337"/>
      <c r="T21" s="337"/>
      <c r="U21" s="337"/>
      <c r="V21" s="337"/>
      <c r="W21" s="337"/>
      <c r="X21" s="337"/>
      <c r="Y21" s="337"/>
      <c r="Z21" s="337"/>
      <c r="AA21" s="337"/>
      <c r="AB21" s="337"/>
      <c r="AC21" s="385"/>
      <c r="AD21" s="348">
        <f>SUM(E21:AC21)</f>
        <v>1</v>
      </c>
    </row>
    <row r="22" spans="1:31" s="10" customFormat="1" ht="30" customHeight="1">
      <c r="A22" s="616"/>
      <c r="B22" s="628"/>
      <c r="C22" s="631"/>
      <c r="D22" s="625"/>
      <c r="E22" s="375">
        <f>E21*$C21</f>
        <v>0</v>
      </c>
      <c r="F22" s="337">
        <f>F21*$C21</f>
        <v>0</v>
      </c>
      <c r="G22" s="337">
        <f>G21*$C21</f>
        <v>0</v>
      </c>
      <c r="H22" s="337">
        <f>H21*$C21</f>
        <v>0</v>
      </c>
      <c r="I22" s="337">
        <f>I21*$C21+0.01</f>
        <v>0.01</v>
      </c>
      <c r="J22" s="359"/>
      <c r="K22" s="359"/>
      <c r="L22" s="359"/>
      <c r="M22" s="359"/>
      <c r="N22" s="337"/>
      <c r="O22" s="337"/>
      <c r="P22" s="337"/>
      <c r="Q22" s="337"/>
      <c r="R22" s="337"/>
      <c r="S22" s="337"/>
      <c r="T22" s="337"/>
      <c r="U22" s="337"/>
      <c r="V22" s="337"/>
      <c r="W22" s="337"/>
      <c r="X22" s="337"/>
      <c r="Y22" s="337"/>
      <c r="Z22" s="337"/>
      <c r="AA22" s="337"/>
      <c r="AB22" s="337"/>
      <c r="AC22" s="385"/>
      <c r="AD22" s="349">
        <f>SUM(E22:AC22)</f>
        <v>0.01</v>
      </c>
      <c r="AE22" s="350">
        <f>AD22-C21</f>
        <v>0.01</v>
      </c>
    </row>
    <row r="23" spans="1:31" s="20" customFormat="1" ht="12" customHeight="1">
      <c r="A23" s="617"/>
      <c r="B23" s="629"/>
      <c r="C23" s="632"/>
      <c r="D23" s="626"/>
      <c r="E23" s="376"/>
      <c r="F23" s="361"/>
      <c r="G23" s="361"/>
      <c r="H23" s="361"/>
      <c r="I23" s="361"/>
      <c r="J23" s="360"/>
      <c r="K23" s="360"/>
      <c r="L23" s="360"/>
      <c r="M23" s="360"/>
      <c r="N23" s="338"/>
      <c r="O23" s="338"/>
      <c r="P23" s="338"/>
      <c r="Q23" s="338"/>
      <c r="R23" s="338"/>
      <c r="S23" s="338"/>
      <c r="T23" s="338"/>
      <c r="U23" s="338"/>
      <c r="V23" s="338"/>
      <c r="W23" s="338"/>
      <c r="X23" s="338"/>
      <c r="Y23" s="338"/>
      <c r="Z23" s="338"/>
      <c r="AA23" s="338"/>
      <c r="AB23" s="338"/>
      <c r="AC23" s="386"/>
    </row>
    <row r="24" spans="1:31" s="20" customFormat="1" ht="30" customHeight="1">
      <c r="A24" s="615" t="s">
        <v>4586</v>
      </c>
      <c r="B24" s="627" t="s">
        <v>4587</v>
      </c>
      <c r="C24" s="630">
        <f>ORÇAMENTO!F121</f>
        <v>0</v>
      </c>
      <c r="D24" s="624" t="e">
        <f>C24/C61</f>
        <v>#DIV/0!</v>
      </c>
      <c r="E24" s="372">
        <v>0.05</v>
      </c>
      <c r="F24" s="345">
        <v>0.05</v>
      </c>
      <c r="G24" s="345">
        <v>0.05</v>
      </c>
      <c r="H24" s="345">
        <v>0.1</v>
      </c>
      <c r="I24" s="345">
        <v>0.1</v>
      </c>
      <c r="J24" s="345">
        <v>0.1</v>
      </c>
      <c r="K24" s="345">
        <v>0.1</v>
      </c>
      <c r="L24" s="345">
        <v>0.1</v>
      </c>
      <c r="M24" s="345">
        <v>0.1</v>
      </c>
      <c r="N24" s="345">
        <v>0.1</v>
      </c>
      <c r="O24" s="345">
        <v>0.1</v>
      </c>
      <c r="P24" s="345">
        <v>0.05</v>
      </c>
      <c r="Q24" s="338"/>
      <c r="R24" s="338"/>
      <c r="S24" s="338"/>
      <c r="T24" s="338"/>
      <c r="U24" s="338"/>
      <c r="V24" s="338"/>
      <c r="W24" s="338"/>
      <c r="X24" s="338"/>
      <c r="Y24" s="338"/>
      <c r="Z24" s="338"/>
      <c r="AA24" s="338"/>
      <c r="AB24" s="339"/>
      <c r="AC24" s="387"/>
      <c r="AD24" s="348">
        <f>SUM(E24:AC24)</f>
        <v>1</v>
      </c>
      <c r="AE24" s="10"/>
    </row>
    <row r="25" spans="1:31" s="20" customFormat="1" ht="30" customHeight="1">
      <c r="A25" s="616"/>
      <c r="B25" s="628"/>
      <c r="C25" s="631"/>
      <c r="D25" s="625"/>
      <c r="E25" s="375">
        <f t="shared" ref="E25:M25" si="4">E24*$C24</f>
        <v>0</v>
      </c>
      <c r="F25" s="337">
        <f t="shared" si="4"/>
        <v>0</v>
      </c>
      <c r="G25" s="337">
        <f t="shared" si="4"/>
        <v>0</v>
      </c>
      <c r="H25" s="337">
        <f t="shared" si="4"/>
        <v>0</v>
      </c>
      <c r="I25" s="337">
        <f t="shared" si="4"/>
        <v>0</v>
      </c>
      <c r="J25" s="337">
        <f t="shared" si="4"/>
        <v>0</v>
      </c>
      <c r="K25" s="337">
        <f t="shared" si="4"/>
        <v>0</v>
      </c>
      <c r="L25" s="337">
        <f t="shared" si="4"/>
        <v>0</v>
      </c>
      <c r="M25" s="337">
        <f t="shared" si="4"/>
        <v>0</v>
      </c>
      <c r="N25" s="337">
        <f>N24*$C24</f>
        <v>0</v>
      </c>
      <c r="O25" s="337">
        <f>O24*$C24-0.01</f>
        <v>-0.01</v>
      </c>
      <c r="P25" s="337">
        <f>P24*$C24-0.01</f>
        <v>-0.01</v>
      </c>
      <c r="Q25" s="338"/>
      <c r="R25" s="338"/>
      <c r="S25" s="338"/>
      <c r="T25" s="338"/>
      <c r="U25" s="338"/>
      <c r="V25" s="338"/>
      <c r="W25" s="338"/>
      <c r="X25" s="338"/>
      <c r="Y25" s="338"/>
      <c r="Z25" s="338"/>
      <c r="AA25" s="338"/>
      <c r="AB25" s="339"/>
      <c r="AC25" s="387"/>
      <c r="AD25" s="349">
        <f>SUM(E25:AC25)</f>
        <v>-0.02</v>
      </c>
      <c r="AE25" s="350">
        <f>AD25-C24</f>
        <v>-0.02</v>
      </c>
    </row>
    <row r="26" spans="1:31" s="20" customFormat="1" ht="12" customHeight="1">
      <c r="A26" s="617"/>
      <c r="B26" s="629"/>
      <c r="C26" s="632"/>
      <c r="D26" s="626"/>
      <c r="E26" s="376"/>
      <c r="F26" s="361"/>
      <c r="G26" s="361"/>
      <c r="H26" s="361"/>
      <c r="I26" s="361"/>
      <c r="J26" s="361"/>
      <c r="K26" s="361"/>
      <c r="L26" s="361"/>
      <c r="M26" s="361"/>
      <c r="N26" s="361"/>
      <c r="O26" s="361"/>
      <c r="P26" s="361"/>
      <c r="Q26" s="338"/>
      <c r="R26" s="338"/>
      <c r="S26" s="338"/>
      <c r="T26" s="338"/>
      <c r="U26" s="338"/>
      <c r="V26" s="338"/>
      <c r="W26" s="338"/>
      <c r="X26" s="338"/>
      <c r="Y26" s="338"/>
      <c r="Z26" s="338"/>
      <c r="AA26" s="338"/>
      <c r="AB26" s="338"/>
      <c r="AC26" s="386"/>
    </row>
    <row r="27" spans="1:31" s="20" customFormat="1" ht="30" customHeight="1">
      <c r="A27" s="615" t="s">
        <v>4588</v>
      </c>
      <c r="B27" s="627" t="s">
        <v>1039</v>
      </c>
      <c r="C27" s="630">
        <f>ORÇAMENTO!F558</f>
        <v>0</v>
      </c>
      <c r="D27" s="624" t="e">
        <f>C27/C61</f>
        <v>#DIV/0!</v>
      </c>
      <c r="E27" s="377"/>
      <c r="F27" s="345">
        <v>0.05</v>
      </c>
      <c r="G27" s="345">
        <v>0.05</v>
      </c>
      <c r="H27" s="345">
        <v>0.05</v>
      </c>
      <c r="I27" s="345">
        <v>0.05</v>
      </c>
      <c r="J27" s="345">
        <v>0.05</v>
      </c>
      <c r="K27" s="345">
        <v>0.05</v>
      </c>
      <c r="L27" s="345">
        <v>0.05</v>
      </c>
      <c r="M27" s="345">
        <v>0.05</v>
      </c>
      <c r="N27" s="345">
        <v>0.05</v>
      </c>
      <c r="O27" s="345">
        <v>0.05</v>
      </c>
      <c r="P27" s="345">
        <v>0.05</v>
      </c>
      <c r="Q27" s="345">
        <v>0.05</v>
      </c>
      <c r="R27" s="345">
        <v>0.05</v>
      </c>
      <c r="S27" s="345">
        <v>0.05</v>
      </c>
      <c r="T27" s="345">
        <v>0.05</v>
      </c>
      <c r="U27" s="345">
        <v>0.05</v>
      </c>
      <c r="V27" s="345">
        <v>0.04</v>
      </c>
      <c r="W27" s="345">
        <v>2.5000000000000001E-2</v>
      </c>
      <c r="X27" s="345">
        <v>2.5000000000000001E-2</v>
      </c>
      <c r="Y27" s="345">
        <v>2.5000000000000001E-2</v>
      </c>
      <c r="Z27" s="345">
        <v>2.5000000000000001E-2</v>
      </c>
      <c r="AA27" s="345">
        <v>0.02</v>
      </c>
      <c r="AB27" s="345">
        <v>0.02</v>
      </c>
      <c r="AC27" s="381">
        <v>0.02</v>
      </c>
      <c r="AD27" s="348">
        <f>SUM(E27:AC27)</f>
        <v>1</v>
      </c>
      <c r="AE27" s="10"/>
    </row>
    <row r="28" spans="1:31" s="20" customFormat="1" ht="30" customHeight="1">
      <c r="A28" s="616"/>
      <c r="B28" s="628"/>
      <c r="C28" s="631"/>
      <c r="D28" s="625"/>
      <c r="E28" s="377"/>
      <c r="F28" s="337">
        <f t="shared" ref="F28:V28" si="5">F27*$C27</f>
        <v>0</v>
      </c>
      <c r="G28" s="337">
        <f t="shared" si="5"/>
        <v>0</v>
      </c>
      <c r="H28" s="337">
        <f t="shared" si="5"/>
        <v>0</v>
      </c>
      <c r="I28" s="337">
        <f t="shared" si="5"/>
        <v>0</v>
      </c>
      <c r="J28" s="337">
        <f t="shared" si="5"/>
        <v>0</v>
      </c>
      <c r="K28" s="337">
        <f t="shared" si="5"/>
        <v>0</v>
      </c>
      <c r="L28" s="337">
        <f t="shared" si="5"/>
        <v>0</v>
      </c>
      <c r="M28" s="337">
        <f t="shared" si="5"/>
        <v>0</v>
      </c>
      <c r="N28" s="337">
        <f t="shared" si="5"/>
        <v>0</v>
      </c>
      <c r="O28" s="337">
        <f t="shared" si="5"/>
        <v>0</v>
      </c>
      <c r="P28" s="337">
        <f t="shared" si="5"/>
        <v>0</v>
      </c>
      <c r="Q28" s="337">
        <f t="shared" si="5"/>
        <v>0</v>
      </c>
      <c r="R28" s="337">
        <f t="shared" si="5"/>
        <v>0</v>
      </c>
      <c r="S28" s="337">
        <f t="shared" si="5"/>
        <v>0</v>
      </c>
      <c r="T28" s="337">
        <f t="shared" si="5"/>
        <v>0</v>
      </c>
      <c r="U28" s="337">
        <f t="shared" si="5"/>
        <v>0</v>
      </c>
      <c r="V28" s="337">
        <f t="shared" si="5"/>
        <v>0</v>
      </c>
      <c r="W28" s="337">
        <f>W27*$C27</f>
        <v>0</v>
      </c>
      <c r="X28" s="337">
        <f>X27*$C27</f>
        <v>0</v>
      </c>
      <c r="Y28" s="337">
        <f>Y27*$C27-0.01</f>
        <v>-0.01</v>
      </c>
      <c r="Z28" s="337">
        <f>Z27*$C27-0.01</f>
        <v>-0.01</v>
      </c>
      <c r="AA28" s="337">
        <f>AA27*$C27-0.01</f>
        <v>-0.01</v>
      </c>
      <c r="AB28" s="337">
        <f>AB27*$C27-0.01</f>
        <v>-0.01</v>
      </c>
      <c r="AC28" s="385">
        <f>AC27*$C27-0.01</f>
        <v>-0.01</v>
      </c>
      <c r="AD28" s="349">
        <f>SUM(E28:AC28)</f>
        <v>-0.05</v>
      </c>
      <c r="AE28" s="350">
        <f>AD28-C27</f>
        <v>-0.05</v>
      </c>
    </row>
    <row r="29" spans="1:31" s="20" customFormat="1" ht="12" customHeight="1">
      <c r="A29" s="617"/>
      <c r="B29" s="629"/>
      <c r="C29" s="632"/>
      <c r="D29" s="626"/>
      <c r="E29" s="377"/>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88"/>
    </row>
    <row r="30" spans="1:31" s="20" customFormat="1" ht="30" customHeight="1">
      <c r="A30" s="615" t="s">
        <v>4589</v>
      </c>
      <c r="B30" s="627" t="s">
        <v>4590</v>
      </c>
      <c r="C30" s="630">
        <f>ORÇAMENTO!F1065</f>
        <v>0</v>
      </c>
      <c r="D30" s="624" t="e">
        <f>C30/C61</f>
        <v>#DIV/0!</v>
      </c>
      <c r="E30" s="377"/>
      <c r="F30" s="339"/>
      <c r="G30" s="339"/>
      <c r="H30" s="345">
        <v>0.05</v>
      </c>
      <c r="I30" s="345">
        <v>0.05</v>
      </c>
      <c r="J30" s="345">
        <v>0.1</v>
      </c>
      <c r="K30" s="345">
        <v>0.1</v>
      </c>
      <c r="L30" s="345">
        <v>0.1</v>
      </c>
      <c r="M30" s="345">
        <v>0.15</v>
      </c>
      <c r="N30" s="345">
        <v>0.15</v>
      </c>
      <c r="O30" s="345">
        <v>0.15</v>
      </c>
      <c r="P30" s="345">
        <v>0.15</v>
      </c>
      <c r="Q30" s="338"/>
      <c r="R30" s="338"/>
      <c r="S30" s="338"/>
      <c r="T30" s="338"/>
      <c r="U30" s="338"/>
      <c r="V30" s="338"/>
      <c r="W30" s="338"/>
      <c r="X30" s="338"/>
      <c r="Y30" s="338"/>
      <c r="Z30" s="338"/>
      <c r="AA30" s="338"/>
      <c r="AB30" s="347"/>
      <c r="AC30" s="389"/>
      <c r="AD30" s="348">
        <f>SUM(E30:AC30)</f>
        <v>1</v>
      </c>
      <c r="AE30" s="10"/>
    </row>
    <row r="31" spans="1:31" s="20" customFormat="1" ht="30" customHeight="1">
      <c r="A31" s="616"/>
      <c r="B31" s="628"/>
      <c r="C31" s="631"/>
      <c r="D31" s="625"/>
      <c r="E31" s="377"/>
      <c r="F31" s="339"/>
      <c r="G31" s="339"/>
      <c r="H31" s="337">
        <f t="shared" ref="H31:O31" si="6">H30*$C30</f>
        <v>0</v>
      </c>
      <c r="I31" s="337">
        <f t="shared" si="6"/>
        <v>0</v>
      </c>
      <c r="J31" s="337">
        <f t="shared" si="6"/>
        <v>0</v>
      </c>
      <c r="K31" s="337">
        <f t="shared" si="6"/>
        <v>0</v>
      </c>
      <c r="L31" s="337">
        <f t="shared" si="6"/>
        <v>0</v>
      </c>
      <c r="M31" s="337">
        <f t="shared" si="6"/>
        <v>0</v>
      </c>
      <c r="N31" s="337">
        <f t="shared" si="6"/>
        <v>0</v>
      </c>
      <c r="O31" s="337">
        <f t="shared" si="6"/>
        <v>0</v>
      </c>
      <c r="P31" s="337">
        <f>P30*$C30-0.01</f>
        <v>-0.01</v>
      </c>
      <c r="Q31" s="338"/>
      <c r="R31" s="338"/>
      <c r="S31" s="338"/>
      <c r="T31" s="338"/>
      <c r="U31" s="338"/>
      <c r="V31" s="338"/>
      <c r="W31" s="338"/>
      <c r="X31" s="338"/>
      <c r="Y31" s="338"/>
      <c r="Z31" s="338"/>
      <c r="AA31" s="338"/>
      <c r="AB31" s="347"/>
      <c r="AC31" s="389"/>
      <c r="AD31" s="349">
        <f>SUM(E31:AC31)</f>
        <v>-0.01</v>
      </c>
      <c r="AE31" s="350">
        <f>AD31-C30</f>
        <v>-0.01</v>
      </c>
    </row>
    <row r="32" spans="1:31" s="20" customFormat="1" ht="12" customHeight="1">
      <c r="A32" s="617"/>
      <c r="B32" s="629"/>
      <c r="C32" s="632"/>
      <c r="D32" s="626"/>
      <c r="E32" s="378"/>
      <c r="F32" s="339"/>
      <c r="G32" s="339"/>
      <c r="H32" s="362"/>
      <c r="I32" s="362"/>
      <c r="J32" s="362"/>
      <c r="K32" s="362"/>
      <c r="L32" s="362"/>
      <c r="M32" s="362"/>
      <c r="N32" s="362"/>
      <c r="O32" s="362"/>
      <c r="P32" s="362"/>
      <c r="Q32" s="339"/>
      <c r="R32" s="339"/>
      <c r="S32" s="339"/>
      <c r="T32" s="339"/>
      <c r="U32" s="339"/>
      <c r="V32" s="339"/>
      <c r="W32" s="339"/>
      <c r="X32" s="339"/>
      <c r="Y32" s="339"/>
      <c r="Z32" s="339"/>
      <c r="AA32" s="339"/>
      <c r="AB32" s="339"/>
      <c r="AC32" s="387"/>
      <c r="AD32" s="349"/>
      <c r="AE32" s="350"/>
    </row>
    <row r="33" spans="1:31" s="20" customFormat="1" ht="30" customHeight="1">
      <c r="A33" s="615" t="s">
        <v>4591</v>
      </c>
      <c r="B33" s="633" t="s">
        <v>4592</v>
      </c>
      <c r="C33" s="630">
        <f>ORÇAMENTO!F1135</f>
        <v>0</v>
      </c>
      <c r="D33" s="624" t="e">
        <f>C33/C61</f>
        <v>#DIV/0!</v>
      </c>
      <c r="E33" s="378"/>
      <c r="F33" s="339"/>
      <c r="G33" s="345">
        <v>2.5000000000000001E-2</v>
      </c>
      <c r="H33" s="345">
        <v>2.5000000000000001E-2</v>
      </c>
      <c r="I33" s="345">
        <v>0.05</v>
      </c>
      <c r="J33" s="345">
        <v>0.05</v>
      </c>
      <c r="K33" s="345">
        <v>0.05</v>
      </c>
      <c r="L33" s="345">
        <v>0.05</v>
      </c>
      <c r="M33" s="345">
        <v>0.05</v>
      </c>
      <c r="N33" s="345">
        <v>0.05</v>
      </c>
      <c r="O33" s="345">
        <v>0.05</v>
      </c>
      <c r="P33" s="345">
        <v>7.4999999999999997E-2</v>
      </c>
      <c r="Q33" s="345">
        <v>7.4999999999999997E-2</v>
      </c>
      <c r="R33" s="345">
        <v>0.05</v>
      </c>
      <c r="S33" s="345">
        <v>0.05</v>
      </c>
      <c r="T33" s="345">
        <v>0.05</v>
      </c>
      <c r="U33" s="345">
        <v>7.4999999999999997E-2</v>
      </c>
      <c r="V33" s="345">
        <v>7.4999999999999997E-2</v>
      </c>
      <c r="W33" s="345">
        <v>2.5000000000000001E-2</v>
      </c>
      <c r="X33" s="345">
        <v>2.5000000000000001E-2</v>
      </c>
      <c r="Y33" s="345">
        <v>0.05</v>
      </c>
      <c r="Z33" s="345">
        <v>2.5000000000000001E-2</v>
      </c>
      <c r="AA33" s="345">
        <v>2.5000000000000001E-2</v>
      </c>
      <c r="AB33" s="339"/>
      <c r="AC33" s="387"/>
      <c r="AD33" s="348">
        <f>SUM(E33:AC33)</f>
        <v>1</v>
      </c>
      <c r="AE33" s="10"/>
    </row>
    <row r="34" spans="1:31" s="20" customFormat="1" ht="30" customHeight="1">
      <c r="A34" s="616"/>
      <c r="B34" s="634"/>
      <c r="C34" s="631"/>
      <c r="D34" s="625"/>
      <c r="E34" s="378"/>
      <c r="F34" s="339"/>
      <c r="G34" s="337">
        <f t="shared" ref="G34:X34" si="7">G33*$C33</f>
        <v>0</v>
      </c>
      <c r="H34" s="337">
        <f t="shared" si="7"/>
        <v>0</v>
      </c>
      <c r="I34" s="337">
        <f t="shared" si="7"/>
        <v>0</v>
      </c>
      <c r="J34" s="337">
        <f t="shared" si="7"/>
        <v>0</v>
      </c>
      <c r="K34" s="337">
        <f t="shared" si="7"/>
        <v>0</v>
      </c>
      <c r="L34" s="337">
        <f t="shared" si="7"/>
        <v>0</v>
      </c>
      <c r="M34" s="337">
        <f t="shared" si="7"/>
        <v>0</v>
      </c>
      <c r="N34" s="337">
        <f t="shared" si="7"/>
        <v>0</v>
      </c>
      <c r="O34" s="337">
        <f t="shared" si="7"/>
        <v>0</v>
      </c>
      <c r="P34" s="337">
        <f t="shared" si="7"/>
        <v>0</v>
      </c>
      <c r="Q34" s="337">
        <f t="shared" si="7"/>
        <v>0</v>
      </c>
      <c r="R34" s="337">
        <f t="shared" si="7"/>
        <v>0</v>
      </c>
      <c r="S34" s="337">
        <f t="shared" si="7"/>
        <v>0</v>
      </c>
      <c r="T34" s="337">
        <f t="shared" si="7"/>
        <v>0</v>
      </c>
      <c r="U34" s="337">
        <f t="shared" si="7"/>
        <v>0</v>
      </c>
      <c r="V34" s="337">
        <f t="shared" si="7"/>
        <v>0</v>
      </c>
      <c r="W34" s="337">
        <f t="shared" si="7"/>
        <v>0</v>
      </c>
      <c r="X34" s="337">
        <f t="shared" si="7"/>
        <v>0</v>
      </c>
      <c r="Y34" s="337">
        <f>Y33*$C33</f>
        <v>0</v>
      </c>
      <c r="Z34" s="337">
        <f>Z33*$C33</f>
        <v>0</v>
      </c>
      <c r="AA34" s="337">
        <f>AA33*$C33</f>
        <v>0</v>
      </c>
      <c r="AB34" s="339"/>
      <c r="AC34" s="387"/>
      <c r="AD34" s="349">
        <f>SUM(E34:AC34)</f>
        <v>0</v>
      </c>
      <c r="AE34" s="350">
        <f>AD34-C33</f>
        <v>0</v>
      </c>
    </row>
    <row r="35" spans="1:31" s="20" customFormat="1" ht="12" customHeight="1">
      <c r="A35" s="617"/>
      <c r="B35" s="635"/>
      <c r="C35" s="632"/>
      <c r="D35" s="626"/>
      <c r="E35" s="378"/>
      <c r="F35" s="339"/>
      <c r="G35" s="362"/>
      <c r="H35" s="362"/>
      <c r="I35" s="362"/>
      <c r="J35" s="362"/>
      <c r="K35" s="362"/>
      <c r="L35" s="362"/>
      <c r="M35" s="362"/>
      <c r="N35" s="362"/>
      <c r="O35" s="362"/>
      <c r="P35" s="362"/>
      <c r="Q35" s="362"/>
      <c r="R35" s="362"/>
      <c r="S35" s="362"/>
      <c r="T35" s="362"/>
      <c r="U35" s="362"/>
      <c r="V35" s="362"/>
      <c r="W35" s="362"/>
      <c r="X35" s="362"/>
      <c r="Y35" s="362"/>
      <c r="Z35" s="362"/>
      <c r="AA35" s="362"/>
      <c r="AB35" s="339"/>
      <c r="AC35" s="387"/>
    </row>
    <row r="36" spans="1:31" s="20" customFormat="1" ht="30" customHeight="1">
      <c r="A36" s="615" t="s">
        <v>4593</v>
      </c>
      <c r="B36" s="636" t="s">
        <v>1799</v>
      </c>
      <c r="C36" s="630">
        <f>ORÇAMENTO!F1331</f>
        <v>0</v>
      </c>
      <c r="D36" s="624" t="e">
        <f>C36/C61</f>
        <v>#DIV/0!</v>
      </c>
      <c r="E36" s="378"/>
      <c r="F36" s="339"/>
      <c r="G36" s="345">
        <v>2.5000000000000001E-2</v>
      </c>
      <c r="H36" s="345">
        <v>2.5000000000000001E-2</v>
      </c>
      <c r="I36" s="345">
        <v>2.5000000000000001E-2</v>
      </c>
      <c r="J36" s="345">
        <v>0.05</v>
      </c>
      <c r="K36" s="345">
        <v>0.05</v>
      </c>
      <c r="L36" s="345">
        <v>0.05</v>
      </c>
      <c r="M36" s="345">
        <v>0.05</v>
      </c>
      <c r="N36" s="345">
        <v>0.05</v>
      </c>
      <c r="O36" s="345">
        <v>0.05</v>
      </c>
      <c r="P36" s="345">
        <v>0.05</v>
      </c>
      <c r="Q36" s="345">
        <v>7.4999999999999997E-2</v>
      </c>
      <c r="R36" s="345">
        <v>7.4999999999999997E-2</v>
      </c>
      <c r="S36" s="345">
        <v>7.4999999999999997E-2</v>
      </c>
      <c r="T36" s="345">
        <v>7.4999999999999997E-2</v>
      </c>
      <c r="U36" s="345">
        <v>0.05</v>
      </c>
      <c r="V36" s="345">
        <v>0.05</v>
      </c>
      <c r="W36" s="345">
        <v>2.5000000000000001E-2</v>
      </c>
      <c r="X36" s="345">
        <v>2.5000000000000001E-2</v>
      </c>
      <c r="Y36" s="345">
        <v>2.5000000000000001E-2</v>
      </c>
      <c r="Z36" s="345">
        <v>2.5000000000000001E-2</v>
      </c>
      <c r="AA36" s="345">
        <v>2.5000000000000001E-2</v>
      </c>
      <c r="AB36" s="345">
        <v>2.5000000000000001E-2</v>
      </c>
      <c r="AC36" s="381">
        <v>2.5000000000000001E-2</v>
      </c>
      <c r="AD36" s="348">
        <f>SUM(E36:AC36)</f>
        <v>1</v>
      </c>
      <c r="AE36" s="10"/>
    </row>
    <row r="37" spans="1:31" s="20" customFormat="1" ht="30" customHeight="1">
      <c r="A37" s="616"/>
      <c r="B37" s="637"/>
      <c r="C37" s="631"/>
      <c r="D37" s="625"/>
      <c r="E37" s="378"/>
      <c r="F37" s="339"/>
      <c r="G37" s="337">
        <f>G36*$C36</f>
        <v>0</v>
      </c>
      <c r="H37" s="337">
        <f t="shared" ref="H37:T37" si="8">H36*$C36</f>
        <v>0</v>
      </c>
      <c r="I37" s="337">
        <f t="shared" si="8"/>
        <v>0</v>
      </c>
      <c r="J37" s="337">
        <f t="shared" si="8"/>
        <v>0</v>
      </c>
      <c r="K37" s="337">
        <f t="shared" si="8"/>
        <v>0</v>
      </c>
      <c r="L37" s="337">
        <f t="shared" si="8"/>
        <v>0</v>
      </c>
      <c r="M37" s="337">
        <f t="shared" si="8"/>
        <v>0</v>
      </c>
      <c r="N37" s="337">
        <f t="shared" si="8"/>
        <v>0</v>
      </c>
      <c r="O37" s="337">
        <f t="shared" si="8"/>
        <v>0</v>
      </c>
      <c r="P37" s="337">
        <f t="shared" si="8"/>
        <v>0</v>
      </c>
      <c r="Q37" s="337">
        <f t="shared" si="8"/>
        <v>0</v>
      </c>
      <c r="R37" s="337">
        <f t="shared" si="8"/>
        <v>0</v>
      </c>
      <c r="S37" s="337">
        <f t="shared" si="8"/>
        <v>0</v>
      </c>
      <c r="T37" s="337">
        <f t="shared" si="8"/>
        <v>0</v>
      </c>
      <c r="U37" s="337">
        <f t="shared" ref="U37:AA37" si="9">U36*$C36</f>
        <v>0</v>
      </c>
      <c r="V37" s="337">
        <f t="shared" si="9"/>
        <v>0</v>
      </c>
      <c r="W37" s="337">
        <f t="shared" si="9"/>
        <v>0</v>
      </c>
      <c r="X37" s="337">
        <f t="shared" si="9"/>
        <v>0</v>
      </c>
      <c r="Y37" s="337">
        <f t="shared" si="9"/>
        <v>0</v>
      </c>
      <c r="Z37" s="337">
        <f t="shared" si="9"/>
        <v>0</v>
      </c>
      <c r="AA37" s="337">
        <f t="shared" si="9"/>
        <v>0</v>
      </c>
      <c r="AB37" s="337">
        <f>AB36*$C36-0.01</f>
        <v>-0.01</v>
      </c>
      <c r="AC37" s="385">
        <f>AC36*$C36-0.01</f>
        <v>-0.01</v>
      </c>
      <c r="AD37" s="349">
        <f>SUM(E37:AC37)</f>
        <v>-0.02</v>
      </c>
      <c r="AE37" s="350">
        <f>AD37-C36</f>
        <v>-0.02</v>
      </c>
    </row>
    <row r="38" spans="1:31" s="20" customFormat="1" ht="12" customHeight="1">
      <c r="A38" s="617"/>
      <c r="B38" s="638"/>
      <c r="C38" s="632"/>
      <c r="D38" s="626"/>
      <c r="E38" s="378"/>
      <c r="F38" s="339"/>
      <c r="G38" s="362"/>
      <c r="H38" s="362"/>
      <c r="I38" s="362"/>
      <c r="J38" s="362"/>
      <c r="K38" s="362"/>
      <c r="L38" s="362"/>
      <c r="M38" s="362"/>
      <c r="N38" s="362"/>
      <c r="O38" s="362"/>
      <c r="P38" s="362"/>
      <c r="Q38" s="362"/>
      <c r="R38" s="362"/>
      <c r="S38" s="362"/>
      <c r="T38" s="362"/>
      <c r="U38" s="362"/>
      <c r="V38" s="362"/>
      <c r="W38" s="362"/>
      <c r="X38" s="362"/>
      <c r="Y38" s="362"/>
      <c r="Z38" s="362"/>
      <c r="AA38" s="362"/>
      <c r="AB38" s="362"/>
      <c r="AC38" s="390"/>
    </row>
    <row r="39" spans="1:31" s="20" customFormat="1" ht="30" customHeight="1">
      <c r="A39" s="615" t="s">
        <v>4594</v>
      </c>
      <c r="B39" s="636" t="s">
        <v>4595</v>
      </c>
      <c r="C39" s="630">
        <f>ORÇAMENTO!F1873</f>
        <v>0</v>
      </c>
      <c r="D39" s="624" t="e">
        <f>C39/C61</f>
        <v>#DIV/0!</v>
      </c>
      <c r="E39" s="378"/>
      <c r="F39" s="339"/>
      <c r="G39" s="345">
        <v>2.5000000000000001E-2</v>
      </c>
      <c r="H39" s="345">
        <v>2.5000000000000001E-2</v>
      </c>
      <c r="I39" s="345">
        <v>2.5000000000000001E-2</v>
      </c>
      <c r="J39" s="345">
        <v>2.5000000000000001E-2</v>
      </c>
      <c r="K39" s="345">
        <v>1.4999999999999999E-2</v>
      </c>
      <c r="L39" s="345">
        <v>2.5000000000000001E-2</v>
      </c>
      <c r="M39" s="345">
        <v>2.5000000000000001E-2</v>
      </c>
      <c r="N39" s="345">
        <v>2.5000000000000001E-2</v>
      </c>
      <c r="O39" s="345">
        <v>0.05</v>
      </c>
      <c r="P39" s="345">
        <v>0.1</v>
      </c>
      <c r="Q39" s="345">
        <v>0.1</v>
      </c>
      <c r="R39" s="345">
        <v>0.1</v>
      </c>
      <c r="S39" s="345">
        <v>0.1</v>
      </c>
      <c r="T39" s="345">
        <v>7.4999999999999997E-2</v>
      </c>
      <c r="U39" s="345">
        <v>7.4999999999999997E-2</v>
      </c>
      <c r="V39" s="345">
        <v>0.05</v>
      </c>
      <c r="W39" s="345">
        <v>2.5000000000000001E-2</v>
      </c>
      <c r="X39" s="345">
        <v>2.5000000000000001E-2</v>
      </c>
      <c r="Y39" s="345">
        <v>2.5000000000000001E-2</v>
      </c>
      <c r="Z39" s="345">
        <v>2.5000000000000001E-2</v>
      </c>
      <c r="AA39" s="345">
        <v>0.02</v>
      </c>
      <c r="AB39" s="345">
        <v>0.02</v>
      </c>
      <c r="AC39" s="381">
        <v>0.02</v>
      </c>
      <c r="AD39" s="348">
        <f>SUM(E39:AC39)</f>
        <v>1</v>
      </c>
      <c r="AE39" s="10"/>
    </row>
    <row r="40" spans="1:31" s="20" customFormat="1" ht="30" customHeight="1">
      <c r="A40" s="616"/>
      <c r="B40" s="637"/>
      <c r="C40" s="631"/>
      <c r="D40" s="625"/>
      <c r="E40" s="378"/>
      <c r="F40" s="339"/>
      <c r="G40" s="337">
        <f>G39*$C39</f>
        <v>0</v>
      </c>
      <c r="H40" s="337">
        <f>H39*$C39</f>
        <v>0</v>
      </c>
      <c r="I40" s="337">
        <f>I39*$C39</f>
        <v>0</v>
      </c>
      <c r="J40" s="337">
        <f>J39*$C39</f>
        <v>0</v>
      </c>
      <c r="K40" s="337">
        <f t="shared" ref="K40:T40" si="10">K39*$C39</f>
        <v>0</v>
      </c>
      <c r="L40" s="337">
        <f t="shared" si="10"/>
        <v>0</v>
      </c>
      <c r="M40" s="337">
        <f t="shared" si="10"/>
        <v>0</v>
      </c>
      <c r="N40" s="337">
        <f t="shared" si="10"/>
        <v>0</v>
      </c>
      <c r="O40" s="337">
        <f t="shared" si="10"/>
        <v>0</v>
      </c>
      <c r="P40" s="337">
        <f t="shared" si="10"/>
        <v>0</v>
      </c>
      <c r="Q40" s="337">
        <f t="shared" si="10"/>
        <v>0</v>
      </c>
      <c r="R40" s="337">
        <f t="shared" si="10"/>
        <v>0</v>
      </c>
      <c r="S40" s="337">
        <f t="shared" si="10"/>
        <v>0</v>
      </c>
      <c r="T40" s="337">
        <f t="shared" si="10"/>
        <v>0</v>
      </c>
      <c r="U40" s="337">
        <f>U39*$C39</f>
        <v>0</v>
      </c>
      <c r="V40" s="337">
        <f>V39*$C39</f>
        <v>0</v>
      </c>
      <c r="W40" s="337">
        <f>W39*$C39</f>
        <v>0</v>
      </c>
      <c r="X40" s="337">
        <f>X39*$C39</f>
        <v>0</v>
      </c>
      <c r="Y40" s="337">
        <f>Y39*$C39+0.01</f>
        <v>0.01</v>
      </c>
      <c r="Z40" s="337">
        <f>Z39*$C39+0.01</f>
        <v>0.01</v>
      </c>
      <c r="AA40" s="337">
        <f>AA39*$C39+0.01</f>
        <v>0.01</v>
      </c>
      <c r="AB40" s="337">
        <f>AB39*$C39+0.01</f>
        <v>0.01</v>
      </c>
      <c r="AC40" s="385">
        <f>AC39*$C39+0.01</f>
        <v>0.01</v>
      </c>
      <c r="AD40" s="349">
        <f>SUM(E40:AC40)</f>
        <v>0.05</v>
      </c>
      <c r="AE40" s="350">
        <f>AD40-C39</f>
        <v>0.05</v>
      </c>
    </row>
    <row r="41" spans="1:31" s="20" customFormat="1" ht="12" customHeight="1">
      <c r="A41" s="617"/>
      <c r="B41" s="638"/>
      <c r="C41" s="632"/>
      <c r="D41" s="626"/>
      <c r="E41" s="378"/>
      <c r="F41" s="339"/>
      <c r="G41" s="362"/>
      <c r="H41" s="362"/>
      <c r="I41" s="362"/>
      <c r="J41" s="362"/>
      <c r="K41" s="362"/>
      <c r="L41" s="362"/>
      <c r="M41" s="362"/>
      <c r="N41" s="362"/>
      <c r="O41" s="362"/>
      <c r="P41" s="362"/>
      <c r="Q41" s="362"/>
      <c r="R41" s="362"/>
      <c r="S41" s="362"/>
      <c r="T41" s="362"/>
      <c r="U41" s="362"/>
      <c r="V41" s="362"/>
      <c r="W41" s="362"/>
      <c r="X41" s="362"/>
      <c r="Y41" s="362"/>
      <c r="Z41" s="362"/>
      <c r="AA41" s="362"/>
      <c r="AB41" s="362"/>
      <c r="AC41" s="390"/>
    </row>
    <row r="42" spans="1:31" s="20" customFormat="1" ht="30" customHeight="1">
      <c r="A42" s="615" t="s">
        <v>4596</v>
      </c>
      <c r="B42" s="636" t="s">
        <v>4597</v>
      </c>
      <c r="C42" s="630">
        <f>ORÇAMENTO!F2317</f>
        <v>0</v>
      </c>
      <c r="D42" s="624" t="e">
        <f>C42/C61</f>
        <v>#DIV/0!</v>
      </c>
      <c r="E42" s="378"/>
      <c r="F42" s="339"/>
      <c r="G42" s="339"/>
      <c r="H42" s="339"/>
      <c r="I42" s="339"/>
      <c r="J42" s="339"/>
      <c r="K42" s="339"/>
      <c r="L42" s="339"/>
      <c r="M42" s="345">
        <v>0.05</v>
      </c>
      <c r="N42" s="345">
        <v>0.05</v>
      </c>
      <c r="O42" s="345">
        <v>0.05</v>
      </c>
      <c r="P42" s="345">
        <v>0.1</v>
      </c>
      <c r="Q42" s="345">
        <v>0.1</v>
      </c>
      <c r="R42" s="345">
        <v>0.1</v>
      </c>
      <c r="S42" s="345">
        <v>0.1</v>
      </c>
      <c r="T42" s="345">
        <v>7.4999999999999997E-2</v>
      </c>
      <c r="U42" s="345">
        <v>7.4999999999999997E-2</v>
      </c>
      <c r="V42" s="345">
        <v>7.4999999999999997E-2</v>
      </c>
      <c r="W42" s="345">
        <v>0.05</v>
      </c>
      <c r="X42" s="345">
        <v>0.05</v>
      </c>
      <c r="Y42" s="345">
        <v>2.5000000000000001E-2</v>
      </c>
      <c r="Z42" s="345">
        <v>2.5000000000000001E-2</v>
      </c>
      <c r="AA42" s="345">
        <v>2.5000000000000001E-2</v>
      </c>
      <c r="AB42" s="345">
        <v>2.5000000000000001E-2</v>
      </c>
      <c r="AC42" s="381">
        <v>2.5000000000000001E-2</v>
      </c>
      <c r="AD42" s="348">
        <f>SUM(E42:AC42)</f>
        <v>1</v>
      </c>
      <c r="AE42" s="10"/>
    </row>
    <row r="43" spans="1:31" s="20" customFormat="1" ht="30" customHeight="1">
      <c r="A43" s="616"/>
      <c r="B43" s="637"/>
      <c r="C43" s="631"/>
      <c r="D43" s="625"/>
      <c r="E43" s="378"/>
      <c r="F43" s="339"/>
      <c r="G43" s="339"/>
      <c r="H43" s="339"/>
      <c r="I43" s="339"/>
      <c r="J43" s="339"/>
      <c r="K43" s="339"/>
      <c r="L43" s="339"/>
      <c r="M43" s="337">
        <f t="shared" ref="M43:W43" si="11">M42*$C42</f>
        <v>0</v>
      </c>
      <c r="N43" s="337">
        <f t="shared" si="11"/>
        <v>0</v>
      </c>
      <c r="O43" s="337">
        <f t="shared" si="11"/>
        <v>0</v>
      </c>
      <c r="P43" s="337">
        <f t="shared" si="11"/>
        <v>0</v>
      </c>
      <c r="Q43" s="337">
        <f t="shared" si="11"/>
        <v>0</v>
      </c>
      <c r="R43" s="337">
        <f t="shared" si="11"/>
        <v>0</v>
      </c>
      <c r="S43" s="337">
        <f t="shared" si="11"/>
        <v>0</v>
      </c>
      <c r="T43" s="337">
        <f t="shared" si="11"/>
        <v>0</v>
      </c>
      <c r="U43" s="337">
        <f t="shared" si="11"/>
        <v>0</v>
      </c>
      <c r="V43" s="337">
        <f t="shared" si="11"/>
        <v>0</v>
      </c>
      <c r="W43" s="337">
        <f t="shared" si="11"/>
        <v>0</v>
      </c>
      <c r="X43" s="337">
        <f>X42*$C42</f>
        <v>0</v>
      </c>
      <c r="Y43" s="337">
        <f>Y42*$C42</f>
        <v>0</v>
      </c>
      <c r="Z43" s="337">
        <f>Z42*$C42</f>
        <v>0</v>
      </c>
      <c r="AA43" s="337">
        <f>AA42*$C42</f>
        <v>0</v>
      </c>
      <c r="AB43" s="337">
        <f>AB42*$C42-0.01</f>
        <v>-0.01</v>
      </c>
      <c r="AC43" s="385">
        <f>AC42*$C42-0.01</f>
        <v>-0.01</v>
      </c>
      <c r="AD43" s="349">
        <f>SUM(E43:AC43)</f>
        <v>-0.02</v>
      </c>
      <c r="AE43" s="350">
        <f>AD43-C42</f>
        <v>-0.02</v>
      </c>
    </row>
    <row r="44" spans="1:31" s="20" customFormat="1" ht="12" customHeight="1">
      <c r="A44" s="617"/>
      <c r="B44" s="638"/>
      <c r="C44" s="632"/>
      <c r="D44" s="626"/>
      <c r="E44" s="377"/>
      <c r="F44" s="338"/>
      <c r="G44" s="338"/>
      <c r="H44" s="338"/>
      <c r="I44" s="338"/>
      <c r="J44" s="338"/>
      <c r="K44" s="338"/>
      <c r="L44" s="338"/>
      <c r="M44" s="361"/>
      <c r="N44" s="361"/>
      <c r="O44" s="361"/>
      <c r="P44" s="361"/>
      <c r="Q44" s="361"/>
      <c r="R44" s="361"/>
      <c r="S44" s="361"/>
      <c r="T44" s="361"/>
      <c r="U44" s="361"/>
      <c r="V44" s="361"/>
      <c r="W44" s="361"/>
      <c r="X44" s="361"/>
      <c r="Y44" s="361"/>
      <c r="Z44" s="361"/>
      <c r="AA44" s="361"/>
      <c r="AB44" s="361"/>
      <c r="AC44" s="388"/>
    </row>
    <row r="45" spans="1:31" s="20" customFormat="1" ht="30" customHeight="1">
      <c r="A45" s="615" t="s">
        <v>4598</v>
      </c>
      <c r="B45" s="636" t="s">
        <v>4599</v>
      </c>
      <c r="C45" s="630">
        <f>ORÇAMENTO!F2490</f>
        <v>0</v>
      </c>
      <c r="D45" s="624" t="e">
        <f>C45/C61</f>
        <v>#DIV/0!</v>
      </c>
      <c r="E45" s="377"/>
      <c r="F45" s="338"/>
      <c r="G45" s="347"/>
      <c r="H45" s="345">
        <v>2.5000000000000001E-2</v>
      </c>
      <c r="I45" s="345">
        <v>2.5000000000000001E-2</v>
      </c>
      <c r="J45" s="345">
        <v>2.5000000000000001E-2</v>
      </c>
      <c r="K45" s="345">
        <v>2.5000000000000001E-2</v>
      </c>
      <c r="L45" s="345">
        <v>2.5000000000000001E-2</v>
      </c>
      <c r="M45" s="345">
        <v>2.5000000000000001E-2</v>
      </c>
      <c r="N45" s="345">
        <v>2.5000000000000001E-2</v>
      </c>
      <c r="O45" s="345">
        <v>0.05</v>
      </c>
      <c r="P45" s="345">
        <v>0.05</v>
      </c>
      <c r="Q45" s="345">
        <v>0.1</v>
      </c>
      <c r="R45" s="345">
        <v>0.1</v>
      </c>
      <c r="S45" s="345">
        <v>0.1</v>
      </c>
      <c r="T45" s="345">
        <v>0.1</v>
      </c>
      <c r="U45" s="345">
        <v>7.4999999999999997E-2</v>
      </c>
      <c r="V45" s="345">
        <v>7.4999999999999997E-2</v>
      </c>
      <c r="W45" s="345">
        <v>2.5000000000000001E-2</v>
      </c>
      <c r="X45" s="345">
        <v>2.5000000000000001E-2</v>
      </c>
      <c r="Y45" s="345">
        <v>2.5000000000000001E-2</v>
      </c>
      <c r="Z45" s="345">
        <v>2.5000000000000001E-2</v>
      </c>
      <c r="AA45" s="345">
        <v>2.5000000000000001E-2</v>
      </c>
      <c r="AB45" s="345">
        <v>2.5000000000000001E-2</v>
      </c>
      <c r="AC45" s="381">
        <v>2.5000000000000001E-2</v>
      </c>
      <c r="AD45" s="348">
        <f>SUM(E45:AC45)</f>
        <v>1</v>
      </c>
      <c r="AE45" s="10"/>
    </row>
    <row r="46" spans="1:31" s="20" customFormat="1" ht="30" customHeight="1">
      <c r="A46" s="616"/>
      <c r="B46" s="637"/>
      <c r="C46" s="631"/>
      <c r="D46" s="625"/>
      <c r="E46" s="377"/>
      <c r="F46" s="338"/>
      <c r="G46" s="347"/>
      <c r="H46" s="337">
        <f t="shared" ref="H46:Z46" si="12">H45*$C45</f>
        <v>0</v>
      </c>
      <c r="I46" s="337">
        <f t="shared" si="12"/>
        <v>0</v>
      </c>
      <c r="J46" s="337">
        <f t="shared" si="12"/>
        <v>0</v>
      </c>
      <c r="K46" s="337">
        <f t="shared" si="12"/>
        <v>0</v>
      </c>
      <c r="L46" s="337">
        <f t="shared" si="12"/>
        <v>0</v>
      </c>
      <c r="M46" s="337">
        <f t="shared" si="12"/>
        <v>0</v>
      </c>
      <c r="N46" s="337">
        <f t="shared" si="12"/>
        <v>0</v>
      </c>
      <c r="O46" s="337">
        <f t="shared" si="12"/>
        <v>0</v>
      </c>
      <c r="P46" s="337">
        <f t="shared" si="12"/>
        <v>0</v>
      </c>
      <c r="Q46" s="337">
        <f t="shared" si="12"/>
        <v>0</v>
      </c>
      <c r="R46" s="337">
        <f t="shared" si="12"/>
        <v>0</v>
      </c>
      <c r="S46" s="337">
        <f t="shared" si="12"/>
        <v>0</v>
      </c>
      <c r="T46" s="337">
        <f t="shared" si="12"/>
        <v>0</v>
      </c>
      <c r="U46" s="337">
        <f t="shared" si="12"/>
        <v>0</v>
      </c>
      <c r="V46" s="337">
        <f t="shared" si="12"/>
        <v>0</v>
      </c>
      <c r="W46" s="337">
        <f t="shared" si="12"/>
        <v>0</v>
      </c>
      <c r="X46" s="337">
        <f t="shared" si="12"/>
        <v>0</v>
      </c>
      <c r="Y46" s="337">
        <f t="shared" si="12"/>
        <v>0</v>
      </c>
      <c r="Z46" s="337">
        <f t="shared" si="12"/>
        <v>0</v>
      </c>
      <c r="AA46" s="337">
        <f>AA45*$C45+0.01</f>
        <v>0.01</v>
      </c>
      <c r="AB46" s="337">
        <f>AB45*$C45+0.01</f>
        <v>0.01</v>
      </c>
      <c r="AC46" s="385">
        <f>AC45*$C45+0.01</f>
        <v>0.01</v>
      </c>
      <c r="AD46" s="349">
        <f>SUM(E46:AC46)</f>
        <v>0.03</v>
      </c>
      <c r="AE46" s="350">
        <f>AD46-C45</f>
        <v>0.03</v>
      </c>
    </row>
    <row r="47" spans="1:31" s="20" customFormat="1" ht="12" customHeight="1">
      <c r="A47" s="617"/>
      <c r="B47" s="638"/>
      <c r="C47" s="632"/>
      <c r="D47" s="626"/>
      <c r="E47" s="377"/>
      <c r="F47" s="338"/>
      <c r="G47" s="338"/>
      <c r="H47" s="361"/>
      <c r="I47" s="361"/>
      <c r="J47" s="361"/>
      <c r="K47" s="361"/>
      <c r="L47" s="361"/>
      <c r="M47" s="361"/>
      <c r="N47" s="361"/>
      <c r="O47" s="361"/>
      <c r="P47" s="361"/>
      <c r="Q47" s="361"/>
      <c r="R47" s="361"/>
      <c r="S47" s="361"/>
      <c r="T47" s="361"/>
      <c r="U47" s="361"/>
      <c r="V47" s="361"/>
      <c r="W47" s="361"/>
      <c r="X47" s="361"/>
      <c r="Y47" s="361"/>
      <c r="Z47" s="361"/>
      <c r="AA47" s="361"/>
      <c r="AB47" s="361"/>
      <c r="AC47" s="388"/>
    </row>
    <row r="48" spans="1:31" s="20" customFormat="1" ht="30" customHeight="1">
      <c r="A48" s="615" t="s">
        <v>4600</v>
      </c>
      <c r="B48" s="633" t="s">
        <v>392</v>
      </c>
      <c r="C48" s="630">
        <f>ORÇAMENTO!F2936</f>
        <v>0</v>
      </c>
      <c r="D48" s="624" t="e">
        <f>C48/C61</f>
        <v>#DIV/0!</v>
      </c>
      <c r="E48" s="377"/>
      <c r="F48" s="338"/>
      <c r="G48" s="338"/>
      <c r="H48" s="338"/>
      <c r="I48" s="338"/>
      <c r="J48" s="338"/>
      <c r="K48" s="338"/>
      <c r="L48" s="339"/>
      <c r="M48" s="339"/>
      <c r="N48" s="339"/>
      <c r="O48" s="338"/>
      <c r="P48" s="338"/>
      <c r="Q48" s="338"/>
      <c r="R48" s="338"/>
      <c r="S48" s="338"/>
      <c r="T48" s="338"/>
      <c r="U48" s="338"/>
      <c r="V48" s="338"/>
      <c r="W48" s="347"/>
      <c r="X48" s="347"/>
      <c r="Y48" s="347"/>
      <c r="Z48" s="345">
        <v>0.25</v>
      </c>
      <c r="AA48" s="345">
        <v>0.25</v>
      </c>
      <c r="AB48" s="345">
        <v>0.25</v>
      </c>
      <c r="AC48" s="381">
        <v>0.25</v>
      </c>
      <c r="AD48" s="348">
        <f>SUM(E48:AC48)</f>
        <v>1</v>
      </c>
      <c r="AE48" s="10"/>
    </row>
    <row r="49" spans="1:31" s="20" customFormat="1" ht="30" customHeight="1">
      <c r="A49" s="616"/>
      <c r="B49" s="634"/>
      <c r="C49" s="631"/>
      <c r="D49" s="625"/>
      <c r="E49" s="377"/>
      <c r="F49" s="338"/>
      <c r="G49" s="338"/>
      <c r="H49" s="338"/>
      <c r="I49" s="338"/>
      <c r="J49" s="338"/>
      <c r="K49" s="338"/>
      <c r="L49" s="339"/>
      <c r="M49" s="339"/>
      <c r="N49" s="339"/>
      <c r="O49" s="338"/>
      <c r="P49" s="338"/>
      <c r="Q49" s="338"/>
      <c r="R49" s="338"/>
      <c r="S49" s="338"/>
      <c r="T49" s="338"/>
      <c r="U49" s="338"/>
      <c r="V49" s="338"/>
      <c r="W49" s="347"/>
      <c r="X49" s="347"/>
      <c r="Y49" s="347"/>
      <c r="Z49" s="337">
        <f>Z48*$C48-0.01</f>
        <v>-0.01</v>
      </c>
      <c r="AA49" s="337">
        <f>AA48*$C48-0.01</f>
        <v>-0.01</v>
      </c>
      <c r="AB49" s="337">
        <f>AB48*$C48</f>
        <v>0</v>
      </c>
      <c r="AC49" s="385">
        <f>AC48*$C48</f>
        <v>0</v>
      </c>
      <c r="AD49" s="349">
        <f>SUM(E49:AC49)</f>
        <v>-0.02</v>
      </c>
      <c r="AE49" s="350">
        <f>AD49-C48</f>
        <v>-0.02</v>
      </c>
    </row>
    <row r="50" spans="1:31" s="20" customFormat="1" ht="12" customHeight="1">
      <c r="A50" s="617"/>
      <c r="B50" s="635"/>
      <c r="C50" s="632"/>
      <c r="D50" s="626"/>
      <c r="E50" s="377"/>
      <c r="F50" s="338"/>
      <c r="G50" s="338"/>
      <c r="H50" s="338"/>
      <c r="I50" s="338"/>
      <c r="J50" s="338"/>
      <c r="K50" s="338"/>
      <c r="L50" s="338"/>
      <c r="M50" s="338"/>
      <c r="N50" s="338"/>
      <c r="O50" s="338"/>
      <c r="P50" s="338"/>
      <c r="Q50" s="338"/>
      <c r="R50" s="338"/>
      <c r="S50" s="338"/>
      <c r="T50" s="338"/>
      <c r="U50" s="338"/>
      <c r="V50" s="338"/>
      <c r="W50" s="338"/>
      <c r="X50" s="338"/>
      <c r="Y50" s="338"/>
      <c r="Z50" s="361"/>
      <c r="AA50" s="361"/>
      <c r="AB50" s="361"/>
      <c r="AC50" s="388"/>
      <c r="AD50" s="348"/>
      <c r="AE50" s="10"/>
    </row>
    <row r="51" spans="1:31" s="20" customFormat="1" ht="30" customHeight="1">
      <c r="A51" s="615" t="s">
        <v>4601</v>
      </c>
      <c r="B51" s="633" t="s">
        <v>2495</v>
      </c>
      <c r="C51" s="630">
        <f>ORÇAMENTO!F3032</f>
        <v>0</v>
      </c>
      <c r="D51" s="624" t="e">
        <f>C51/C61</f>
        <v>#DIV/0!</v>
      </c>
      <c r="E51" s="377"/>
      <c r="F51" s="338"/>
      <c r="G51" s="338"/>
      <c r="H51" s="338"/>
      <c r="I51" s="345">
        <v>0.05</v>
      </c>
      <c r="J51" s="345">
        <v>0.05</v>
      </c>
      <c r="K51" s="345">
        <v>0.02</v>
      </c>
      <c r="L51" s="345">
        <v>0.02</v>
      </c>
      <c r="M51" s="345">
        <v>0.02</v>
      </c>
      <c r="N51" s="345">
        <v>0.02</v>
      </c>
      <c r="O51" s="345">
        <v>0.02</v>
      </c>
      <c r="P51" s="345">
        <v>0.1</v>
      </c>
      <c r="Q51" s="345">
        <v>0.1</v>
      </c>
      <c r="R51" s="338"/>
      <c r="S51" s="338"/>
      <c r="T51" s="338"/>
      <c r="U51" s="338"/>
      <c r="V51" s="338"/>
      <c r="W51" s="345">
        <v>0.1</v>
      </c>
      <c r="X51" s="345">
        <v>0.1</v>
      </c>
      <c r="Y51" s="345">
        <v>0.1</v>
      </c>
      <c r="Z51" s="345">
        <v>0.1</v>
      </c>
      <c r="AA51" s="345">
        <v>0.1</v>
      </c>
      <c r="AB51" s="345">
        <v>0.05</v>
      </c>
      <c r="AC51" s="381">
        <v>0.05</v>
      </c>
      <c r="AD51" s="348">
        <f>SUM(E51:AC51)</f>
        <v>1</v>
      </c>
      <c r="AE51" s="10"/>
    </row>
    <row r="52" spans="1:31" s="20" customFormat="1" ht="30" customHeight="1">
      <c r="A52" s="616"/>
      <c r="B52" s="634"/>
      <c r="C52" s="631"/>
      <c r="D52" s="625"/>
      <c r="E52" s="377"/>
      <c r="F52" s="338"/>
      <c r="G52" s="338"/>
      <c r="H52" s="338"/>
      <c r="I52" s="337">
        <f t="shared" ref="I52:Q52" si="13">I51*$C51</f>
        <v>0</v>
      </c>
      <c r="J52" s="337">
        <f t="shared" si="13"/>
        <v>0</v>
      </c>
      <c r="K52" s="337">
        <f t="shared" si="13"/>
        <v>0</v>
      </c>
      <c r="L52" s="337">
        <f t="shared" si="13"/>
        <v>0</v>
      </c>
      <c r="M52" s="337">
        <f t="shared" si="13"/>
        <v>0</v>
      </c>
      <c r="N52" s="337">
        <f t="shared" si="13"/>
        <v>0</v>
      </c>
      <c r="O52" s="337">
        <f t="shared" si="13"/>
        <v>0</v>
      </c>
      <c r="P52" s="337">
        <f t="shared" si="13"/>
        <v>0</v>
      </c>
      <c r="Q52" s="337">
        <f t="shared" si="13"/>
        <v>0</v>
      </c>
      <c r="R52" s="338"/>
      <c r="S52" s="338"/>
      <c r="T52" s="338"/>
      <c r="U52" s="338"/>
      <c r="V52" s="338"/>
      <c r="W52" s="337">
        <f>W51*$C51</f>
        <v>0</v>
      </c>
      <c r="X52" s="337">
        <f>X51*$C51</f>
        <v>0</v>
      </c>
      <c r="Y52" s="337">
        <f>Y51*$C51</f>
        <v>0</v>
      </c>
      <c r="Z52" s="337">
        <f>Z51*$C51</f>
        <v>0</v>
      </c>
      <c r="AA52" s="337">
        <f>AA51*$C51</f>
        <v>0</v>
      </c>
      <c r="AB52" s="337">
        <f>AB51*$C51+0.01</f>
        <v>0.01</v>
      </c>
      <c r="AC52" s="385">
        <f>AC51*$C51+0.01</f>
        <v>0.01</v>
      </c>
      <c r="AD52" s="349">
        <f>SUM(E52:AC52)</f>
        <v>0.02</v>
      </c>
      <c r="AE52" s="350">
        <f>AD52-C51</f>
        <v>0.02</v>
      </c>
    </row>
    <row r="53" spans="1:31" s="20" customFormat="1" ht="12" customHeight="1">
      <c r="A53" s="617"/>
      <c r="B53" s="635"/>
      <c r="C53" s="632"/>
      <c r="D53" s="626"/>
      <c r="E53" s="378"/>
      <c r="F53" s="339"/>
      <c r="G53" s="339"/>
      <c r="H53" s="339"/>
      <c r="I53" s="362"/>
      <c r="J53" s="362"/>
      <c r="K53" s="362"/>
      <c r="L53" s="362"/>
      <c r="M53" s="362"/>
      <c r="N53" s="362"/>
      <c r="O53" s="362"/>
      <c r="P53" s="362"/>
      <c r="Q53" s="362"/>
      <c r="R53" s="339"/>
      <c r="S53" s="339"/>
      <c r="T53" s="339"/>
      <c r="U53" s="339"/>
      <c r="V53" s="339"/>
      <c r="W53" s="362"/>
      <c r="X53" s="362"/>
      <c r="Y53" s="362"/>
      <c r="Z53" s="362"/>
      <c r="AA53" s="362"/>
      <c r="AB53" s="362"/>
      <c r="AC53" s="390"/>
    </row>
    <row r="54" spans="1:31" s="20" customFormat="1" ht="30" customHeight="1">
      <c r="A54" s="615" t="s">
        <v>4602</v>
      </c>
      <c r="B54" s="636" t="s">
        <v>1031</v>
      </c>
      <c r="C54" s="630">
        <f>ORÇAMENTO!F3137</f>
        <v>0</v>
      </c>
      <c r="D54" s="624" t="e">
        <f>C54/C61</f>
        <v>#DIV/0!</v>
      </c>
      <c r="E54" s="378"/>
      <c r="F54" s="339"/>
      <c r="G54" s="339"/>
      <c r="H54" s="339"/>
      <c r="I54" s="339"/>
      <c r="J54" s="339"/>
      <c r="K54" s="339"/>
      <c r="L54" s="339"/>
      <c r="M54" s="339"/>
      <c r="N54" s="339"/>
      <c r="O54" s="339"/>
      <c r="P54" s="339"/>
      <c r="Q54" s="339"/>
      <c r="R54" s="339"/>
      <c r="S54" s="339"/>
      <c r="T54" s="339"/>
      <c r="U54" s="339"/>
      <c r="V54" s="339"/>
      <c r="W54" s="345">
        <v>0.25</v>
      </c>
      <c r="X54" s="345">
        <v>0.25</v>
      </c>
      <c r="Y54" s="345">
        <v>0.2</v>
      </c>
      <c r="Z54" s="345">
        <v>0.1</v>
      </c>
      <c r="AA54" s="345">
        <v>0.1</v>
      </c>
      <c r="AB54" s="345">
        <v>0.05</v>
      </c>
      <c r="AC54" s="381">
        <v>0.05</v>
      </c>
      <c r="AD54" s="348">
        <f>SUM(E54:AC54)</f>
        <v>1</v>
      </c>
      <c r="AE54" s="10"/>
    </row>
    <row r="55" spans="1:31" s="20" customFormat="1" ht="30" customHeight="1">
      <c r="A55" s="616"/>
      <c r="B55" s="637"/>
      <c r="C55" s="631"/>
      <c r="D55" s="625"/>
      <c r="E55" s="378"/>
      <c r="F55" s="339"/>
      <c r="G55" s="339"/>
      <c r="H55" s="339"/>
      <c r="I55" s="339"/>
      <c r="J55" s="339"/>
      <c r="K55" s="339"/>
      <c r="L55" s="339"/>
      <c r="M55" s="339"/>
      <c r="N55" s="339"/>
      <c r="O55" s="339"/>
      <c r="P55" s="339"/>
      <c r="Q55" s="339"/>
      <c r="R55" s="339"/>
      <c r="S55" s="339"/>
      <c r="T55" s="339"/>
      <c r="U55" s="339"/>
      <c r="V55" s="339"/>
      <c r="W55" s="337">
        <f>W54*$C54</f>
        <v>0</v>
      </c>
      <c r="X55" s="337">
        <f>X54*$C54</f>
        <v>0</v>
      </c>
      <c r="Y55" s="337">
        <f>Y54*$C54</f>
        <v>0</v>
      </c>
      <c r="Z55" s="337">
        <f>Z54*$C54</f>
        <v>0</v>
      </c>
      <c r="AA55" s="337">
        <f>AA54*$C54</f>
        <v>0</v>
      </c>
      <c r="AB55" s="337">
        <f>AB54*$C54+0.01</f>
        <v>0.01</v>
      </c>
      <c r="AC55" s="385">
        <f>AC54*$C54</f>
        <v>0</v>
      </c>
      <c r="AD55" s="349">
        <f>SUM(E55:AC55)</f>
        <v>0.01</v>
      </c>
      <c r="AE55" s="350">
        <f>AD55-C54</f>
        <v>0.01</v>
      </c>
    </row>
    <row r="56" spans="1:31" s="20" customFormat="1" ht="12" customHeight="1">
      <c r="A56" s="617"/>
      <c r="B56" s="638"/>
      <c r="C56" s="632"/>
      <c r="D56" s="626"/>
      <c r="E56" s="378"/>
      <c r="F56" s="339"/>
      <c r="G56" s="339"/>
      <c r="H56" s="339"/>
      <c r="I56" s="339"/>
      <c r="J56" s="339"/>
      <c r="K56" s="339"/>
      <c r="L56" s="339"/>
      <c r="M56" s="339"/>
      <c r="N56" s="339"/>
      <c r="O56" s="339"/>
      <c r="P56" s="339"/>
      <c r="Q56" s="339"/>
      <c r="R56" s="339"/>
      <c r="S56" s="339"/>
      <c r="T56" s="339"/>
      <c r="U56" s="339"/>
      <c r="V56" s="339"/>
      <c r="W56" s="362"/>
      <c r="X56" s="362"/>
      <c r="Y56" s="362"/>
      <c r="Z56" s="362"/>
      <c r="AA56" s="362"/>
      <c r="AB56" s="362"/>
      <c r="AC56" s="390"/>
    </row>
    <row r="57" spans="1:31" s="20" customFormat="1" ht="30" customHeight="1">
      <c r="A57" s="615" t="s">
        <v>4603</v>
      </c>
      <c r="B57" s="636" t="s">
        <v>279</v>
      </c>
      <c r="C57" s="630">
        <f>ORÇAMENTO!F3270</f>
        <v>0</v>
      </c>
      <c r="D57" s="624" t="e">
        <f>C57/C61</f>
        <v>#DIV/0!</v>
      </c>
      <c r="E57" s="378"/>
      <c r="F57" s="339"/>
      <c r="G57" s="339"/>
      <c r="H57" s="339"/>
      <c r="I57" s="339"/>
      <c r="J57" s="339"/>
      <c r="K57" s="339"/>
      <c r="L57" s="339"/>
      <c r="M57" s="339"/>
      <c r="N57" s="339"/>
      <c r="O57" s="339"/>
      <c r="P57" s="339"/>
      <c r="Q57" s="339"/>
      <c r="R57" s="339"/>
      <c r="S57" s="339"/>
      <c r="T57" s="339"/>
      <c r="U57" s="339"/>
      <c r="V57" s="339"/>
      <c r="W57" s="339"/>
      <c r="X57" s="339"/>
      <c r="Y57" s="347"/>
      <c r="Z57" s="347"/>
      <c r="AA57" s="347"/>
      <c r="AB57" s="345">
        <v>0.5</v>
      </c>
      <c r="AC57" s="381">
        <v>0.5</v>
      </c>
      <c r="AD57" s="348">
        <f>SUM(E57:AC57)</f>
        <v>1</v>
      </c>
      <c r="AE57" s="10"/>
    </row>
    <row r="58" spans="1:31" s="20" customFormat="1" ht="30" customHeight="1">
      <c r="A58" s="616"/>
      <c r="B58" s="637"/>
      <c r="C58" s="631"/>
      <c r="D58" s="625"/>
      <c r="E58" s="378"/>
      <c r="F58" s="339"/>
      <c r="G58" s="339"/>
      <c r="H58" s="339"/>
      <c r="I58" s="339"/>
      <c r="J58" s="339"/>
      <c r="K58" s="339"/>
      <c r="L58" s="339"/>
      <c r="M58" s="339"/>
      <c r="N58" s="339"/>
      <c r="O58" s="339"/>
      <c r="P58" s="339"/>
      <c r="Q58" s="339"/>
      <c r="R58" s="339"/>
      <c r="S58" s="339"/>
      <c r="T58" s="339"/>
      <c r="U58" s="339"/>
      <c r="V58" s="339"/>
      <c r="W58" s="339"/>
      <c r="X58" s="339"/>
      <c r="Y58" s="347"/>
      <c r="Z58" s="347"/>
      <c r="AA58" s="347"/>
      <c r="AB58" s="337">
        <f>AB57*$C57</f>
        <v>0</v>
      </c>
      <c r="AC58" s="385">
        <f>AC57*$C57</f>
        <v>0</v>
      </c>
      <c r="AD58" s="349">
        <f>SUM(E58:AC58)</f>
        <v>0</v>
      </c>
      <c r="AE58" s="350">
        <f>AD58-C57</f>
        <v>0</v>
      </c>
    </row>
    <row r="59" spans="1:31" s="20" customFormat="1" ht="12" customHeight="1">
      <c r="A59" s="617"/>
      <c r="B59" s="638"/>
      <c r="C59" s="632"/>
      <c r="D59" s="626"/>
      <c r="E59" s="378"/>
      <c r="F59" s="339"/>
      <c r="G59" s="339"/>
      <c r="H59" s="339"/>
      <c r="I59" s="339"/>
      <c r="J59" s="339"/>
      <c r="K59" s="339"/>
      <c r="L59" s="339"/>
      <c r="M59" s="339"/>
      <c r="N59" s="339"/>
      <c r="O59" s="339"/>
      <c r="P59" s="339"/>
      <c r="Q59" s="339"/>
      <c r="R59" s="339"/>
      <c r="S59" s="339"/>
      <c r="T59" s="339"/>
      <c r="U59" s="339"/>
      <c r="V59" s="339"/>
      <c r="W59" s="339"/>
      <c r="X59" s="339"/>
      <c r="Y59" s="339"/>
      <c r="Z59" s="339"/>
      <c r="AA59" s="339"/>
      <c r="AB59" s="362"/>
      <c r="AC59" s="390"/>
    </row>
    <row r="60" spans="1:31" s="20" customFormat="1" ht="15.75" customHeight="1" thickBot="1">
      <c r="A60" s="391"/>
      <c r="B60" s="392"/>
      <c r="C60" s="393"/>
      <c r="D60" s="394"/>
      <c r="E60" s="395"/>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7"/>
    </row>
    <row r="61" spans="1:31" s="363" customFormat="1" ht="30" customHeight="1">
      <c r="A61" s="639" t="s">
        <v>4604</v>
      </c>
      <c r="B61" s="640"/>
      <c r="C61" s="643">
        <f>SUM(C15:C58)</f>
        <v>0</v>
      </c>
      <c r="D61" s="646" t="e">
        <f>SUM(D15:D58)</f>
        <v>#DIV/0!</v>
      </c>
      <c r="E61" s="369">
        <f>+E58+E55+E52+E49+E46+E43+E40+E37+E34+E31+E28+E25+E22+E19+E16</f>
        <v>0</v>
      </c>
      <c r="F61" s="364">
        <f t="shared" ref="F61:AB61" si="14">+F58+F55+F52+F49+F46+F43+F40+F37+F34+F31+F28+F25+F22+F19+F16</f>
        <v>0</v>
      </c>
      <c r="G61" s="364">
        <f t="shared" si="14"/>
        <v>0</v>
      </c>
      <c r="H61" s="364">
        <f t="shared" si="14"/>
        <v>0</v>
      </c>
      <c r="I61" s="364">
        <f t="shared" si="14"/>
        <v>0.01</v>
      </c>
      <c r="J61" s="364">
        <f t="shared" si="14"/>
        <v>0</v>
      </c>
      <c r="K61" s="364">
        <f t="shared" si="14"/>
        <v>0</v>
      </c>
      <c r="L61" s="364">
        <f t="shared" si="14"/>
        <v>0</v>
      </c>
      <c r="M61" s="364">
        <f t="shared" si="14"/>
        <v>0</v>
      </c>
      <c r="N61" s="364">
        <f t="shared" si="14"/>
        <v>0</v>
      </c>
      <c r="O61" s="364">
        <f t="shared" si="14"/>
        <v>-0.01</v>
      </c>
      <c r="P61" s="364">
        <f t="shared" si="14"/>
        <v>-0.02</v>
      </c>
      <c r="Q61" s="364">
        <f t="shared" si="14"/>
        <v>0</v>
      </c>
      <c r="R61" s="364">
        <f t="shared" si="14"/>
        <v>0</v>
      </c>
      <c r="S61" s="364">
        <f t="shared" si="14"/>
        <v>0</v>
      </c>
      <c r="T61" s="364">
        <f t="shared" si="14"/>
        <v>0</v>
      </c>
      <c r="U61" s="364">
        <f t="shared" si="14"/>
        <v>0</v>
      </c>
      <c r="V61" s="364">
        <f t="shared" si="14"/>
        <v>0</v>
      </c>
      <c r="W61" s="364">
        <f t="shared" si="14"/>
        <v>0</v>
      </c>
      <c r="X61" s="364">
        <f t="shared" si="14"/>
        <v>-0.01</v>
      </c>
      <c r="Y61" s="364">
        <f t="shared" si="14"/>
        <v>-0.01</v>
      </c>
      <c r="Z61" s="364">
        <f t="shared" si="14"/>
        <v>-0.02</v>
      </c>
      <c r="AA61" s="364">
        <f t="shared" si="14"/>
        <v>-0.01</v>
      </c>
      <c r="AB61" s="364">
        <f t="shared" si="14"/>
        <v>0</v>
      </c>
      <c r="AC61" s="365">
        <f>+AC58+AC55+AC52+AC49+AC46+AC43+AC40+AC37+AC34+AC31+AC28+AC25+AC22+AC19+AC16</f>
        <v>-0.01</v>
      </c>
    </row>
    <row r="62" spans="1:31" s="20" customFormat="1" ht="30" customHeight="1" thickBot="1">
      <c r="A62" s="641"/>
      <c r="B62" s="642"/>
      <c r="C62" s="644"/>
      <c r="D62" s="647"/>
      <c r="E62" s="368" t="e">
        <f>+E61/$C61</f>
        <v>#DIV/0!</v>
      </c>
      <c r="F62" s="366" t="e">
        <f t="shared" ref="F62:AC62" si="15">+F61/$C61</f>
        <v>#DIV/0!</v>
      </c>
      <c r="G62" s="366" t="e">
        <f t="shared" si="15"/>
        <v>#DIV/0!</v>
      </c>
      <c r="H62" s="366" t="e">
        <f t="shared" si="15"/>
        <v>#DIV/0!</v>
      </c>
      <c r="I62" s="366" t="e">
        <f t="shared" si="15"/>
        <v>#DIV/0!</v>
      </c>
      <c r="J62" s="366" t="e">
        <f t="shared" si="15"/>
        <v>#DIV/0!</v>
      </c>
      <c r="K62" s="366" t="e">
        <f t="shared" si="15"/>
        <v>#DIV/0!</v>
      </c>
      <c r="L62" s="366" t="e">
        <f t="shared" si="15"/>
        <v>#DIV/0!</v>
      </c>
      <c r="M62" s="366" t="e">
        <f t="shared" si="15"/>
        <v>#DIV/0!</v>
      </c>
      <c r="N62" s="366" t="e">
        <f t="shared" si="15"/>
        <v>#DIV/0!</v>
      </c>
      <c r="O62" s="366" t="e">
        <f t="shared" si="15"/>
        <v>#DIV/0!</v>
      </c>
      <c r="P62" s="366" t="e">
        <f t="shared" si="15"/>
        <v>#DIV/0!</v>
      </c>
      <c r="Q62" s="366" t="e">
        <f t="shared" si="15"/>
        <v>#DIV/0!</v>
      </c>
      <c r="R62" s="366" t="e">
        <f t="shared" si="15"/>
        <v>#DIV/0!</v>
      </c>
      <c r="S62" s="366" t="e">
        <f t="shared" si="15"/>
        <v>#DIV/0!</v>
      </c>
      <c r="T62" s="366" t="e">
        <f t="shared" si="15"/>
        <v>#DIV/0!</v>
      </c>
      <c r="U62" s="366" t="e">
        <f t="shared" si="15"/>
        <v>#DIV/0!</v>
      </c>
      <c r="V62" s="366" t="e">
        <f t="shared" si="15"/>
        <v>#DIV/0!</v>
      </c>
      <c r="W62" s="366" t="e">
        <f t="shared" si="15"/>
        <v>#DIV/0!</v>
      </c>
      <c r="X62" s="366" t="e">
        <f t="shared" si="15"/>
        <v>#DIV/0!</v>
      </c>
      <c r="Y62" s="366" t="e">
        <f t="shared" si="15"/>
        <v>#DIV/0!</v>
      </c>
      <c r="Z62" s="366" t="e">
        <f t="shared" si="15"/>
        <v>#DIV/0!</v>
      </c>
      <c r="AA62" s="366" t="e">
        <f t="shared" si="15"/>
        <v>#DIV/0!</v>
      </c>
      <c r="AB62" s="366" t="e">
        <f t="shared" si="15"/>
        <v>#DIV/0!</v>
      </c>
      <c r="AC62" s="370" t="e">
        <f t="shared" si="15"/>
        <v>#DIV/0!</v>
      </c>
    </row>
    <row r="63" spans="1:31" s="363" customFormat="1" ht="30" customHeight="1">
      <c r="A63" s="639" t="s">
        <v>4605</v>
      </c>
      <c r="B63" s="640"/>
      <c r="C63" s="644"/>
      <c r="D63" s="647"/>
      <c r="E63" s="369">
        <f>+E61</f>
        <v>0</v>
      </c>
      <c r="F63" s="364">
        <f>+F61+E63</f>
        <v>0</v>
      </c>
      <c r="G63" s="364">
        <f>+G61+F63</f>
        <v>0</v>
      </c>
      <c r="H63" s="364">
        <f>+H61+G63</f>
        <v>0</v>
      </c>
      <c r="I63" s="364">
        <f t="shared" ref="I63:AC63" si="16">+I61+H63</f>
        <v>0.01</v>
      </c>
      <c r="J63" s="364">
        <f t="shared" si="16"/>
        <v>0.01</v>
      </c>
      <c r="K63" s="364">
        <f t="shared" si="16"/>
        <v>0.01</v>
      </c>
      <c r="L63" s="364">
        <f t="shared" si="16"/>
        <v>0.01</v>
      </c>
      <c r="M63" s="364">
        <f t="shared" si="16"/>
        <v>0.01</v>
      </c>
      <c r="N63" s="364">
        <f t="shared" si="16"/>
        <v>0.01</v>
      </c>
      <c r="O63" s="364">
        <f t="shared" si="16"/>
        <v>0</v>
      </c>
      <c r="P63" s="364">
        <f t="shared" si="16"/>
        <v>-0.02</v>
      </c>
      <c r="Q63" s="364">
        <f t="shared" si="16"/>
        <v>-0.02</v>
      </c>
      <c r="R63" s="364">
        <f t="shared" si="16"/>
        <v>-0.02</v>
      </c>
      <c r="S63" s="364">
        <f t="shared" si="16"/>
        <v>-0.02</v>
      </c>
      <c r="T63" s="364">
        <f t="shared" si="16"/>
        <v>-0.02</v>
      </c>
      <c r="U63" s="364">
        <f t="shared" si="16"/>
        <v>-0.02</v>
      </c>
      <c r="V63" s="364">
        <f t="shared" si="16"/>
        <v>-0.02</v>
      </c>
      <c r="W63" s="364">
        <f t="shared" si="16"/>
        <v>-0.02</v>
      </c>
      <c r="X63" s="364">
        <f t="shared" si="16"/>
        <v>-0.03</v>
      </c>
      <c r="Y63" s="364">
        <f t="shared" si="16"/>
        <v>-0.04</v>
      </c>
      <c r="Z63" s="364">
        <f t="shared" si="16"/>
        <v>-0.06</v>
      </c>
      <c r="AA63" s="364">
        <f t="shared" si="16"/>
        <v>-7.0000000000000007E-2</v>
      </c>
      <c r="AB63" s="364">
        <f t="shared" si="16"/>
        <v>-7.0000000000000007E-2</v>
      </c>
      <c r="AC63" s="365">
        <f t="shared" si="16"/>
        <v>-0.08</v>
      </c>
      <c r="AD63" s="367">
        <f>+AC63-C61</f>
        <v>-0.08</v>
      </c>
    </row>
    <row r="64" spans="1:31" s="20" customFormat="1" ht="30" customHeight="1" thickBot="1">
      <c r="A64" s="641"/>
      <c r="B64" s="642"/>
      <c r="C64" s="645"/>
      <c r="D64" s="648"/>
      <c r="E64" s="368" t="e">
        <f>+E63/$C61</f>
        <v>#DIV/0!</v>
      </c>
      <c r="F64" s="366" t="e">
        <f t="shared" ref="F64:AC64" si="17">+F63/$C61</f>
        <v>#DIV/0!</v>
      </c>
      <c r="G64" s="366" t="e">
        <f t="shared" si="17"/>
        <v>#DIV/0!</v>
      </c>
      <c r="H64" s="366" t="e">
        <f t="shared" si="17"/>
        <v>#DIV/0!</v>
      </c>
      <c r="I64" s="366" t="e">
        <f t="shared" si="17"/>
        <v>#DIV/0!</v>
      </c>
      <c r="J64" s="366" t="e">
        <f t="shared" si="17"/>
        <v>#DIV/0!</v>
      </c>
      <c r="K64" s="366" t="e">
        <f t="shared" si="17"/>
        <v>#DIV/0!</v>
      </c>
      <c r="L64" s="366" t="e">
        <f t="shared" si="17"/>
        <v>#DIV/0!</v>
      </c>
      <c r="M64" s="366" t="e">
        <f t="shared" si="17"/>
        <v>#DIV/0!</v>
      </c>
      <c r="N64" s="366" t="e">
        <f t="shared" si="17"/>
        <v>#DIV/0!</v>
      </c>
      <c r="O64" s="366" t="e">
        <f t="shared" si="17"/>
        <v>#DIV/0!</v>
      </c>
      <c r="P64" s="366" t="e">
        <f t="shared" si="17"/>
        <v>#DIV/0!</v>
      </c>
      <c r="Q64" s="366" t="e">
        <f t="shared" si="17"/>
        <v>#DIV/0!</v>
      </c>
      <c r="R64" s="366" t="e">
        <f t="shared" si="17"/>
        <v>#DIV/0!</v>
      </c>
      <c r="S64" s="366" t="e">
        <f t="shared" si="17"/>
        <v>#DIV/0!</v>
      </c>
      <c r="T64" s="366" t="e">
        <f t="shared" si="17"/>
        <v>#DIV/0!</v>
      </c>
      <c r="U64" s="366" t="e">
        <f t="shared" si="17"/>
        <v>#DIV/0!</v>
      </c>
      <c r="V64" s="366" t="e">
        <f t="shared" si="17"/>
        <v>#DIV/0!</v>
      </c>
      <c r="W64" s="366" t="e">
        <f t="shared" si="17"/>
        <v>#DIV/0!</v>
      </c>
      <c r="X64" s="366" t="e">
        <f t="shared" si="17"/>
        <v>#DIV/0!</v>
      </c>
      <c r="Y64" s="366" t="e">
        <f t="shared" si="17"/>
        <v>#DIV/0!</v>
      </c>
      <c r="Z64" s="366" t="e">
        <f t="shared" si="17"/>
        <v>#DIV/0!</v>
      </c>
      <c r="AA64" s="366" t="e">
        <f t="shared" si="17"/>
        <v>#DIV/0!</v>
      </c>
      <c r="AB64" s="366" t="e">
        <f t="shared" si="17"/>
        <v>#DIV/0!</v>
      </c>
      <c r="AC64" s="370" t="e">
        <f t="shared" si="17"/>
        <v>#DIV/0!</v>
      </c>
    </row>
    <row r="66" spans="29:29">
      <c r="AC66" s="398"/>
    </row>
    <row r="67" spans="29:29">
      <c r="AC67" s="398"/>
    </row>
    <row r="68" spans="29:29">
      <c r="AC68" s="398"/>
    </row>
    <row r="69" spans="29:29">
      <c r="AC69" s="398"/>
    </row>
    <row r="70" spans="29:29">
      <c r="AC70" s="398"/>
    </row>
    <row r="71" spans="29:29">
      <c r="AC71" s="398"/>
    </row>
    <row r="72" spans="29:29">
      <c r="AC72" s="398"/>
    </row>
    <row r="73" spans="29:29">
      <c r="AC73" s="398"/>
    </row>
    <row r="74" spans="29:29">
      <c r="AC74" s="398"/>
    </row>
    <row r="75" spans="29:29">
      <c r="AC75" s="398"/>
    </row>
    <row r="76" spans="29:29">
      <c r="AC76" s="398"/>
    </row>
    <row r="77" spans="29:29">
      <c r="AC77" s="398"/>
    </row>
    <row r="78" spans="29:29">
      <c r="AC78" s="398"/>
    </row>
    <row r="79" spans="29:29">
      <c r="AC79" s="398"/>
    </row>
    <row r="80" spans="29:29">
      <c r="AC80" s="398"/>
    </row>
    <row r="81" spans="29:29">
      <c r="AC81" s="398"/>
    </row>
    <row r="82" spans="29:29">
      <c r="AC82" s="398"/>
    </row>
    <row r="83" spans="29:29">
      <c r="AC83" s="398"/>
    </row>
    <row r="84" spans="29:29">
      <c r="AC84" s="398"/>
    </row>
    <row r="85" spans="29:29">
      <c r="AC85" s="398"/>
    </row>
    <row r="86" spans="29:29">
      <c r="AC86" s="398"/>
    </row>
    <row r="87" spans="29:29">
      <c r="AC87" s="398"/>
    </row>
    <row r="88" spans="29:29">
      <c r="AC88" s="398"/>
    </row>
    <row r="89" spans="29:29">
      <c r="AC89" s="398"/>
    </row>
    <row r="90" spans="29:29">
      <c r="AC90" s="398"/>
    </row>
    <row r="1812" spans="5:11">
      <c r="K1812" s="344" t="s">
        <v>4614</v>
      </c>
    </row>
    <row r="1824" spans="5:11">
      <c r="E1824" s="344">
        <v>93.26</v>
      </c>
    </row>
    <row r="1825" spans="5:5">
      <c r="E1825" s="344">
        <v>15.1</v>
      </c>
    </row>
  </sheetData>
  <mergeCells count="72">
    <mergeCell ref="A63:B64"/>
    <mergeCell ref="C61:C64"/>
    <mergeCell ref="D61:D64"/>
    <mergeCell ref="A57:A59"/>
    <mergeCell ref="B57:B59"/>
    <mergeCell ref="C57:C59"/>
    <mergeCell ref="D57:D59"/>
    <mergeCell ref="A61:B62"/>
    <mergeCell ref="A51:A53"/>
    <mergeCell ref="B51:B53"/>
    <mergeCell ref="C51:C53"/>
    <mergeCell ref="D51:D53"/>
    <mergeCell ref="A54:A56"/>
    <mergeCell ref="B54:B56"/>
    <mergeCell ref="C54:C56"/>
    <mergeCell ref="D54:D56"/>
    <mergeCell ref="A45:A47"/>
    <mergeCell ref="B45:B47"/>
    <mergeCell ref="C45:C47"/>
    <mergeCell ref="D45:D47"/>
    <mergeCell ref="A48:A50"/>
    <mergeCell ref="B48:B50"/>
    <mergeCell ref="C48:C50"/>
    <mergeCell ref="D48:D50"/>
    <mergeCell ref="A39:A41"/>
    <mergeCell ref="B39:B41"/>
    <mergeCell ref="C39:C41"/>
    <mergeCell ref="D39:D41"/>
    <mergeCell ref="A42:A44"/>
    <mergeCell ref="B42:B44"/>
    <mergeCell ref="C42:C44"/>
    <mergeCell ref="D42:D44"/>
    <mergeCell ref="A33:A35"/>
    <mergeCell ref="B33:B35"/>
    <mergeCell ref="C33:C35"/>
    <mergeCell ref="D33:D35"/>
    <mergeCell ref="A36:A38"/>
    <mergeCell ref="B36:B38"/>
    <mergeCell ref="C36:C38"/>
    <mergeCell ref="D36:D38"/>
    <mergeCell ref="A27:A29"/>
    <mergeCell ref="B27:B29"/>
    <mergeCell ref="C27:C29"/>
    <mergeCell ref="D27:D29"/>
    <mergeCell ref="A30:A32"/>
    <mergeCell ref="B30:B32"/>
    <mergeCell ref="C30:C32"/>
    <mergeCell ref="D30:D32"/>
    <mergeCell ref="A21:A23"/>
    <mergeCell ref="B21:B23"/>
    <mergeCell ref="C21:C23"/>
    <mergeCell ref="D21:D23"/>
    <mergeCell ref="A24:A26"/>
    <mergeCell ref="B24:B26"/>
    <mergeCell ref="C24:C26"/>
    <mergeCell ref="D24:D26"/>
    <mergeCell ref="A15:A17"/>
    <mergeCell ref="B15:B17"/>
    <mergeCell ref="C15:C17"/>
    <mergeCell ref="D15:D17"/>
    <mergeCell ref="A18:A20"/>
    <mergeCell ref="B18:B20"/>
    <mergeCell ref="C18:C20"/>
    <mergeCell ref="D18:D20"/>
    <mergeCell ref="E14:AA14"/>
    <mergeCell ref="AB14:AC14"/>
    <mergeCell ref="B5:AC5"/>
    <mergeCell ref="B6:AC6"/>
    <mergeCell ref="A11:A12"/>
    <mergeCell ref="B11:B12"/>
    <mergeCell ref="C11:C12"/>
    <mergeCell ref="D11:D12"/>
  </mergeCells>
  <printOptions horizontalCentered="1"/>
  <pageMargins left="0.39370078740157483" right="0.21" top="1.26" bottom="0.55118110236220474" header="0.35433070866141736" footer="0.27559055118110237"/>
  <pageSetup paperSize="8" scale="29"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ORÇAMENTO</vt:lpstr>
      <vt:lpstr>CRONOGRAMA</vt:lpstr>
      <vt:lpstr>CRONOGRAMA!Area_de_impressao</vt:lpstr>
      <vt:lpstr>ORÇAMENTO!Area_de_impressao</vt:lpstr>
      <vt:lpstr>CRONOGRAMA!Titulos_de_impressao</vt:lpstr>
      <vt:lpstr>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lana</dc:creator>
  <cp:lastModifiedBy>Infraero</cp:lastModifiedBy>
  <cp:lastPrinted>2011-07-19T13:03:10Z</cp:lastPrinted>
  <dcterms:created xsi:type="dcterms:W3CDTF">2010-11-19T20:18:18Z</dcterms:created>
  <dcterms:modified xsi:type="dcterms:W3CDTF">2011-07-20T18:49:17Z</dcterms:modified>
</cp:coreProperties>
</file>